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ttps://aiccm-my.sharepoint.com/personal/mrl7116_madrid_org/Documents/ACCESIBILIDAD/iras-completos/"/>
    </mc:Choice>
  </mc:AlternateContent>
  <xr:revisionPtr revIDLastSave="7" documentId="8_{5FBAB0B6-8A56-4C08-B549-738EF9F11F3F}" xr6:coauthVersionLast="47" xr6:coauthVersionMax="47" xr10:uidLastSave="{0051B186-302D-4A50-9EC4-95FABA270444}"/>
  <bookViews>
    <workbookView xWindow="-110" yWindow="-110" windowWidth="19420" windowHeight="10300" tabRatio="808" firstSheet="1" activeTab="1" xr2:uid="{00000000-000D-0000-FFFF-FFFF00000000}"/>
  </bookViews>
  <sheets>
    <sheet name="00.Info" sheetId="1" r:id="rId1"/>
    <sheet name="01.Definición de ámbito" sheetId="2" r:id="rId2"/>
    <sheet name="02.Tecnologías" sheetId="3" r:id="rId3"/>
    <sheet name="03.Muestra" sheetId="4" r:id="rId4"/>
    <sheet name="P1.Perceptible" sheetId="5" r:id="rId5"/>
    <sheet name="P2.Operable" sheetId="6" r:id="rId6"/>
    <sheet name="P3.Comprensible" sheetId="7" r:id="rId7"/>
    <sheet name="P4.Robusto" sheetId="8" r:id="rId8"/>
    <sheet name="RESULTADOS" sheetId="9" r:id="rId9"/>
    <sheet name="DATA - Oculta" sheetId="10" state="hidden" r:id="rId10"/>
    <sheet name="Para BD+DWH - Oculta" sheetId="11" state="hidden" r:id="rId11"/>
    <sheet name="Change Log" sheetId="12" r:id="rId12"/>
    <sheet name="DatosBD - Oculta" sheetId="13" state="hidden" r:id="rId13"/>
  </sheets>
  <definedNames>
    <definedName name="_xlnm.Print_Area" localSheetId="8">RESULTADOS!$B$2:$AG$54,RESULTADOS!$B$58:$W$95</definedName>
    <definedName name="celdasP1">'P1.Perceptible'!$D$19:$D$53,'P1.Perceptible'!$D$57:$D$91,'P1.Perceptible'!$D$95:$D$129,'P1.Perceptible'!$D$133:$D$167,'P1.Perceptible'!$D$171:$D$205,'P1.Perceptible'!$D$209:$D$243,'P1.Perceptible'!$D$247:$D$281,'P1.Perceptible'!$D$285:$D$319,'P1.Perceptible'!$D$323:$D$357,'P1.Perceptible'!$D$361:$D$395,'P1.Perceptible'!$D$399:$D$433,'P1.Perceptible'!$D$437:$D$471,'P1.Perceptible'!$D$475:$D$509,'P1.Perceptible'!$D$513:$D$547,'P1.Perceptible'!$D$551:$D$585,'P1.Perceptible'!$D$589:$D$623,'P1.Perceptible'!$D$627:$D$661,'P1.Perceptible'!$D$665:$D$699,'P1.Perceptible'!$D$703:$D$737,'P1.Perceptible'!$D$741:$D$775</definedName>
    <definedName name="celdasP2">'P2.Operable'!$D$19:$D$53,'P2.Operable'!$D$57:$D$91,'P2.Operable'!$D$95:$D$129,'P2.Operable'!$D$133:$D$167,'P2.Operable'!$D$171:$D$205,'P2.Operable'!$D$209:$D$243,'P2.Operable'!$D$247:$D$281,'P2.Operable'!$D$285:$D$319,'P2.Operable'!$D$323:$D$357,'P2.Operable'!$D$361:$D$395,'P2.Operable'!$D$399:$D$433,'P2.Operable'!$D$437:$D$471,'P2.Operable'!$D$475:$D$509,'P2.Operable'!$D$513:$D$547,'P2.Operable'!$D$551:$D$585,'P2.Operable'!$D$589:$D$623,'P2.Operable'!$D$627:$D$661</definedName>
    <definedName name="celdasP3">'P3.Comprensible'!$D$19:$D$53,'P3.Comprensible'!$D$57:$D$91,'P3.Comprensible'!$D$95:$D$129,'P3.Comprensible'!$D$133:$D$167,'P3.Comprensible'!$D$171:$D$205,'P3.Comprensible'!$D$209:$D$243,'P3.Comprensible'!$D$247:$D$281,'P3.Comprensible'!$D$285:$D$319,'P3.Comprensible'!$D$323:$D$357,'P3.Comprensible'!$D$361:$D$395</definedName>
    <definedName name="CeldasP4">'P4.Robusto'!$D$19:$D$53,'P4.Robusto'!$D$57:$D$91,'P4.Robusto'!$D$95:$D$129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calcChain.xml><?xml version="1.0" encoding="utf-8"?>
<calcChain xmlns="http://schemas.openxmlformats.org/spreadsheetml/2006/main">
  <c r="G68" i="9" l="1"/>
  <c r="G67" i="9"/>
  <c r="G66" i="9"/>
  <c r="G65" i="9"/>
  <c r="F71" i="9"/>
  <c r="F70" i="9"/>
  <c r="F63" i="9"/>
  <c r="F62" i="9"/>
  <c r="J22" i="9"/>
  <c r="I25" i="9"/>
  <c r="E72" i="9"/>
  <c r="BE15" i="13" s="1"/>
  <c r="E64" i="9"/>
  <c r="E63" i="9"/>
  <c r="D64" i="9"/>
  <c r="D20" i="9"/>
  <c r="E31" i="9"/>
  <c r="AA15" i="13" s="1"/>
  <c r="D49" i="4"/>
  <c r="L4" i="13" s="1"/>
  <c r="D45" i="4"/>
  <c r="D31" i="13"/>
  <c r="D30" i="13"/>
  <c r="D29" i="13"/>
  <c r="D19" i="13"/>
  <c r="D20" i="13"/>
  <c r="D21" i="13"/>
  <c r="D22" i="13"/>
  <c r="D23" i="13"/>
  <c r="D24" i="13"/>
  <c r="D25" i="13"/>
  <c r="D26" i="13"/>
  <c r="D27" i="13"/>
  <c r="D28" i="13"/>
  <c r="D18" i="13"/>
  <c r="D17" i="13"/>
  <c r="D16" i="13"/>
  <c r="D15" i="13"/>
  <c r="D14" i="13"/>
  <c r="D13" i="13"/>
  <c r="D12" i="13"/>
  <c r="D11" i="13"/>
  <c r="D10" i="13"/>
  <c r="D9" i="13"/>
  <c r="D8" i="13"/>
  <c r="D7" i="13"/>
  <c r="D6" i="13"/>
  <c r="D5" i="13"/>
  <c r="D4" i="13"/>
  <c r="D3" i="13"/>
  <c r="D2" i="13"/>
  <c r="B2" i="13"/>
  <c r="Y3" i="13"/>
  <c r="X3" i="13"/>
  <c r="H3" i="13"/>
  <c r="H4" i="13"/>
  <c r="H5" i="13"/>
  <c r="H6" i="13"/>
  <c r="H7" i="13"/>
  <c r="H8" i="13"/>
  <c r="H9" i="13"/>
  <c r="H10" i="13"/>
  <c r="H11" i="13"/>
  <c r="H12" i="13"/>
  <c r="H13" i="13"/>
  <c r="G4" i="13"/>
  <c r="G5" i="13"/>
  <c r="G6" i="13"/>
  <c r="G7" i="13"/>
  <c r="G8" i="13"/>
  <c r="G9" i="13"/>
  <c r="G10" i="13"/>
  <c r="G11" i="13"/>
  <c r="G12" i="13"/>
  <c r="G13" i="13"/>
  <c r="G3" i="13"/>
  <c r="F13" i="13"/>
  <c r="F14" i="13"/>
  <c r="F15" i="13"/>
  <c r="F12" i="13"/>
  <c r="F8" i="13"/>
  <c r="F9" i="13"/>
  <c r="F10" i="13"/>
  <c r="F11" i="13"/>
  <c r="F7" i="13"/>
  <c r="F3" i="13"/>
  <c r="F4" i="13"/>
  <c r="F5" i="13"/>
  <c r="F6" i="13"/>
  <c r="F2" i="13"/>
  <c r="B209" i="5"/>
  <c r="C209" i="5"/>
  <c r="B361" i="5"/>
  <c r="C361" i="5"/>
  <c r="B399" i="5"/>
  <c r="C399" i="5"/>
  <c r="E399" i="5" s="1"/>
  <c r="B513" i="5"/>
  <c r="C513" i="5"/>
  <c r="H60" i="9"/>
  <c r="BH3" i="13" s="1"/>
  <c r="B551" i="5"/>
  <c r="C551" i="5"/>
  <c r="I60" i="9"/>
  <c r="BI3" i="13" s="1"/>
  <c r="B589" i="5"/>
  <c r="C589" i="5"/>
  <c r="J60" i="9"/>
  <c r="BJ3" i="13" s="1"/>
  <c r="B627" i="5"/>
  <c r="C627" i="5"/>
  <c r="K60" i="9"/>
  <c r="BK3" i="13" s="1"/>
  <c r="B665" i="5"/>
  <c r="C665" i="5"/>
  <c r="L60" i="9"/>
  <c r="BL3" i="13" s="1"/>
  <c r="B703" i="5"/>
  <c r="C703" i="5"/>
  <c r="M60" i="9"/>
  <c r="BM3" i="13" s="1"/>
  <c r="B741" i="5"/>
  <c r="E741" i="5" s="1"/>
  <c r="C741" i="5"/>
  <c r="N60" i="9"/>
  <c r="BN3" i="13" s="1"/>
  <c r="B399" i="6"/>
  <c r="C399" i="6"/>
  <c r="O60" i="9"/>
  <c r="BO3" i="13" s="1"/>
  <c r="B437" i="6"/>
  <c r="C437" i="6"/>
  <c r="E437" i="6" s="1"/>
  <c r="P60" i="9"/>
  <c r="BP3" i="13" s="1"/>
  <c r="B475" i="6"/>
  <c r="C475" i="6"/>
  <c r="Q60" i="9"/>
  <c r="BQ3" i="13" s="1"/>
  <c r="B57" i="7"/>
  <c r="C57" i="7"/>
  <c r="E57" i="7" s="1"/>
  <c r="R60" i="9"/>
  <c r="BR3" i="13" s="1"/>
  <c r="B171" i="7"/>
  <c r="C171" i="7"/>
  <c r="S60" i="9"/>
  <c r="BS3" i="13" s="1"/>
  <c r="B209" i="7"/>
  <c r="C209" i="7"/>
  <c r="T60" i="9"/>
  <c r="BT3" i="13" s="1"/>
  <c r="B323" i="7"/>
  <c r="C323" i="7"/>
  <c r="U60" i="9"/>
  <c r="BU3" i="13" s="1"/>
  <c r="B361" i="7"/>
  <c r="C361" i="7"/>
  <c r="V60" i="9"/>
  <c r="BV3" i="13" s="1"/>
  <c r="B95" i="8"/>
  <c r="C95" i="8"/>
  <c r="W60" i="9"/>
  <c r="BW3" i="13" s="1"/>
  <c r="B210" i="5"/>
  <c r="C210" i="5"/>
  <c r="E61" i="9"/>
  <c r="BE4" i="13" s="1"/>
  <c r="B362" i="5"/>
  <c r="C362" i="5"/>
  <c r="F61" i="9"/>
  <c r="BF4" i="13" s="1"/>
  <c r="B400" i="5"/>
  <c r="C400" i="5"/>
  <c r="G61" i="9"/>
  <c r="BG4" i="13" s="1"/>
  <c r="B514" i="5"/>
  <c r="C514" i="5"/>
  <c r="H61" i="9"/>
  <c r="BH4" i="13" s="1"/>
  <c r="B552" i="5"/>
  <c r="C552" i="5"/>
  <c r="I61" i="9"/>
  <c r="BI4" i="13" s="1"/>
  <c r="B590" i="5"/>
  <c r="C590" i="5"/>
  <c r="J61" i="9"/>
  <c r="BJ4" i="13" s="1"/>
  <c r="B628" i="5"/>
  <c r="E628" i="5" s="1"/>
  <c r="C628" i="5"/>
  <c r="K61" i="9"/>
  <c r="BK4" i="13" s="1"/>
  <c r="B666" i="5"/>
  <c r="C666" i="5"/>
  <c r="E666" i="5" s="1"/>
  <c r="L61" i="9"/>
  <c r="BL4" i="13" s="1"/>
  <c r="B704" i="5"/>
  <c r="C704" i="5"/>
  <c r="M61" i="9"/>
  <c r="BM4" i="13" s="1"/>
  <c r="B742" i="5"/>
  <c r="C742" i="5"/>
  <c r="N61" i="9"/>
  <c r="BN4" i="13" s="1"/>
  <c r="B400" i="6"/>
  <c r="C400" i="6"/>
  <c r="O61" i="9"/>
  <c r="BO4" i="13" s="1"/>
  <c r="B438" i="6"/>
  <c r="C438" i="6"/>
  <c r="E438" i="6" s="1"/>
  <c r="P61" i="9"/>
  <c r="BP4" i="13" s="1"/>
  <c r="B476" i="6"/>
  <c r="C476" i="6"/>
  <c r="Q61" i="9"/>
  <c r="BQ4" i="13" s="1"/>
  <c r="B58" i="7"/>
  <c r="C58" i="7"/>
  <c r="E58" i="7" s="1"/>
  <c r="R61" i="9"/>
  <c r="BR4" i="13" s="1"/>
  <c r="B172" i="7"/>
  <c r="C172" i="7"/>
  <c r="S61" i="9"/>
  <c r="BS4" i="13" s="1"/>
  <c r="B210" i="7"/>
  <c r="C210" i="7"/>
  <c r="T61" i="9"/>
  <c r="BT4" i="13" s="1"/>
  <c r="B324" i="7"/>
  <c r="C324" i="7"/>
  <c r="U61" i="9"/>
  <c r="BU4" i="13" s="1"/>
  <c r="B362" i="7"/>
  <c r="C362" i="7"/>
  <c r="V61" i="9"/>
  <c r="BV4" i="13" s="1"/>
  <c r="B96" i="8"/>
  <c r="C96" i="8"/>
  <c r="E96" i="8" s="1"/>
  <c r="W61" i="9"/>
  <c r="BW4" i="13" s="1"/>
  <c r="B212" i="5"/>
  <c r="E212" i="5" s="1"/>
  <c r="C212" i="5"/>
  <c r="B364" i="5"/>
  <c r="C364" i="5"/>
  <c r="B402" i="5"/>
  <c r="C402" i="5"/>
  <c r="G63" i="9"/>
  <c r="BG6" i="13" s="1"/>
  <c r="B516" i="5"/>
  <c r="C516" i="5"/>
  <c r="H63" i="9"/>
  <c r="BH6" i="13" s="1"/>
  <c r="B554" i="5"/>
  <c r="C554" i="5"/>
  <c r="I63" i="9"/>
  <c r="BI6" i="13" s="1"/>
  <c r="B592" i="5"/>
  <c r="C592" i="5"/>
  <c r="J63" i="9"/>
  <c r="BJ6" i="13" s="1"/>
  <c r="B630" i="5"/>
  <c r="E630" i="5" s="1"/>
  <c r="C630" i="5"/>
  <c r="K63" i="9"/>
  <c r="BK6" i="13" s="1"/>
  <c r="B668" i="5"/>
  <c r="C668" i="5"/>
  <c r="L63" i="9"/>
  <c r="BL6" i="13" s="1"/>
  <c r="B706" i="5"/>
  <c r="C706" i="5"/>
  <c r="M63" i="9"/>
  <c r="BM6" i="13" s="1"/>
  <c r="B744" i="5"/>
  <c r="C744" i="5"/>
  <c r="N63" i="9"/>
  <c r="BN6" i="13" s="1"/>
  <c r="B402" i="6"/>
  <c r="C402" i="6"/>
  <c r="O63" i="9"/>
  <c r="BO6" i="13" s="1"/>
  <c r="B440" i="6"/>
  <c r="E440" i="6" s="1"/>
  <c r="C440" i="6"/>
  <c r="P63" i="9"/>
  <c r="BP6" i="13" s="1"/>
  <c r="B478" i="6"/>
  <c r="C478" i="6"/>
  <c r="Q63" i="9"/>
  <c r="BQ6" i="13" s="1"/>
  <c r="B60" i="7"/>
  <c r="E60" i="7" s="1"/>
  <c r="C60" i="7"/>
  <c r="R63" i="9"/>
  <c r="AY6" i="11" s="1"/>
  <c r="B174" i="7"/>
  <c r="C174" i="7"/>
  <c r="S63" i="9"/>
  <c r="BS6" i="13" s="1"/>
  <c r="B212" i="7"/>
  <c r="C212" i="7"/>
  <c r="E212" i="7" s="1"/>
  <c r="T63" i="9"/>
  <c r="BT6" i="13" s="1"/>
  <c r="B326" i="7"/>
  <c r="C326" i="7"/>
  <c r="U63" i="9"/>
  <c r="BU6" i="13" s="1"/>
  <c r="B364" i="7"/>
  <c r="C364" i="7"/>
  <c r="V63" i="9"/>
  <c r="BV6" i="13" s="1"/>
  <c r="B98" i="8"/>
  <c r="E98" i="8" s="1"/>
  <c r="C98" i="8"/>
  <c r="W63" i="9"/>
  <c r="BW6" i="13" s="1"/>
  <c r="B213" i="5"/>
  <c r="C213" i="5"/>
  <c r="B365" i="5"/>
  <c r="C365" i="5"/>
  <c r="F64" i="9"/>
  <c r="BF7" i="13" s="1"/>
  <c r="B403" i="5"/>
  <c r="C403" i="5"/>
  <c r="G64" i="9"/>
  <c r="BG7" i="13" s="1"/>
  <c r="B517" i="5"/>
  <c r="C517" i="5"/>
  <c r="H64" i="9"/>
  <c r="BH7" i="13" s="1"/>
  <c r="B555" i="5"/>
  <c r="C555" i="5"/>
  <c r="I64" i="9"/>
  <c r="BI7" i="13" s="1"/>
  <c r="B593" i="5"/>
  <c r="C593" i="5"/>
  <c r="J64" i="9"/>
  <c r="BJ7" i="13" s="1"/>
  <c r="B631" i="5"/>
  <c r="C631" i="5"/>
  <c r="K64" i="9"/>
  <c r="BK7" i="13" s="1"/>
  <c r="B669" i="5"/>
  <c r="C669" i="5"/>
  <c r="E669" i="5" s="1"/>
  <c r="L64" i="9"/>
  <c r="BL7" i="13" s="1"/>
  <c r="B707" i="5"/>
  <c r="C707" i="5"/>
  <c r="M64" i="9"/>
  <c r="BM7" i="13" s="1"/>
  <c r="B745" i="5"/>
  <c r="C745" i="5"/>
  <c r="N64" i="9"/>
  <c r="BN7" i="13" s="1"/>
  <c r="B403" i="6"/>
  <c r="C403" i="6"/>
  <c r="O64" i="9"/>
  <c r="BO7" i="13" s="1"/>
  <c r="B441" i="6"/>
  <c r="C441" i="6"/>
  <c r="P64" i="9"/>
  <c r="BP7" i="13" s="1"/>
  <c r="B479" i="6"/>
  <c r="E479" i="6" s="1"/>
  <c r="C479" i="6"/>
  <c r="Q64" i="9"/>
  <c r="BQ7" i="13" s="1"/>
  <c r="B61" i="7"/>
  <c r="C61" i="7"/>
  <c r="R64" i="9"/>
  <c r="BR7" i="13" s="1"/>
  <c r="B175" i="7"/>
  <c r="C175" i="7"/>
  <c r="S64" i="9"/>
  <c r="BS7" i="13" s="1"/>
  <c r="B213" i="7"/>
  <c r="C213" i="7"/>
  <c r="T64" i="9"/>
  <c r="BT7" i="13" s="1"/>
  <c r="B327" i="7"/>
  <c r="E327" i="7" s="1"/>
  <c r="C327" i="7"/>
  <c r="U64" i="9"/>
  <c r="BU7" i="13" s="1"/>
  <c r="B365" i="7"/>
  <c r="C365" i="7"/>
  <c r="E365" i="7" s="1"/>
  <c r="V64" i="9"/>
  <c r="BV7" i="13" s="1"/>
  <c r="B99" i="8"/>
  <c r="C99" i="8"/>
  <c r="W64" i="9"/>
  <c r="BW7" i="13" s="1"/>
  <c r="B214" i="5"/>
  <c r="C214" i="5"/>
  <c r="E65" i="9"/>
  <c r="BE8" i="13" s="1"/>
  <c r="B366" i="5"/>
  <c r="C366" i="5"/>
  <c r="F65" i="9"/>
  <c r="AM8" i="11" s="1"/>
  <c r="B404" i="5"/>
  <c r="C404" i="5"/>
  <c r="E404" i="5" s="1"/>
  <c r="B518" i="5"/>
  <c r="C518" i="5"/>
  <c r="H65" i="9"/>
  <c r="BH8" i="13" s="1"/>
  <c r="B556" i="5"/>
  <c r="E556" i="5" s="1"/>
  <c r="C556" i="5"/>
  <c r="I65" i="9"/>
  <c r="BI8" i="13" s="1"/>
  <c r="B594" i="5"/>
  <c r="C594" i="5"/>
  <c r="E594" i="5" s="1"/>
  <c r="J65" i="9"/>
  <c r="BJ8" i="13" s="1"/>
  <c r="B632" i="5"/>
  <c r="C632" i="5"/>
  <c r="K65" i="9"/>
  <c r="BK8" i="13" s="1"/>
  <c r="B670" i="5"/>
  <c r="C670" i="5"/>
  <c r="L65" i="9"/>
  <c r="BL8" i="13" s="1"/>
  <c r="B708" i="5"/>
  <c r="C708" i="5"/>
  <c r="M65" i="9"/>
  <c r="BM8" i="13" s="1"/>
  <c r="B746" i="5"/>
  <c r="C746" i="5"/>
  <c r="N65" i="9"/>
  <c r="BN8" i="13" s="1"/>
  <c r="B404" i="6"/>
  <c r="C404" i="6"/>
  <c r="O65" i="9"/>
  <c r="BO8" i="13" s="1"/>
  <c r="B442" i="6"/>
  <c r="C442" i="6"/>
  <c r="P65" i="9"/>
  <c r="BP8" i="13" s="1"/>
  <c r="B480" i="6"/>
  <c r="C480" i="6"/>
  <c r="Q65" i="9"/>
  <c r="BQ8" i="13" s="1"/>
  <c r="B62" i="7"/>
  <c r="C62" i="7"/>
  <c r="R65" i="9"/>
  <c r="BR8" i="13" s="1"/>
  <c r="B176" i="7"/>
  <c r="E176" i="7" s="1"/>
  <c r="C176" i="7"/>
  <c r="S65" i="9"/>
  <c r="BS8" i="13" s="1"/>
  <c r="B214" i="7"/>
  <c r="C214" i="7"/>
  <c r="T65" i="9"/>
  <c r="BT8" i="13" s="1"/>
  <c r="B328" i="7"/>
  <c r="C328" i="7"/>
  <c r="U65" i="9"/>
  <c r="BU8" i="13" s="1"/>
  <c r="B366" i="7"/>
  <c r="C366" i="7"/>
  <c r="V65" i="9"/>
  <c r="BV8" i="13" s="1"/>
  <c r="B100" i="8"/>
  <c r="C100" i="8"/>
  <c r="W65" i="9"/>
  <c r="BW8" i="13" s="1"/>
  <c r="B215" i="5"/>
  <c r="C215" i="5"/>
  <c r="B367" i="5"/>
  <c r="C367" i="5"/>
  <c r="F66" i="9"/>
  <c r="BF9" i="13" s="1"/>
  <c r="B405" i="5"/>
  <c r="C405" i="5"/>
  <c r="B519" i="5"/>
  <c r="C519" i="5"/>
  <c r="H66" i="9"/>
  <c r="BH9" i="13" s="1"/>
  <c r="B557" i="5"/>
  <c r="C557" i="5"/>
  <c r="I66" i="9"/>
  <c r="AP9" i="11" s="1"/>
  <c r="B595" i="5"/>
  <c r="C595" i="5"/>
  <c r="J66" i="9"/>
  <c r="BJ9" i="13" s="1"/>
  <c r="B633" i="5"/>
  <c r="C633" i="5"/>
  <c r="K66" i="9"/>
  <c r="BK9" i="13" s="1"/>
  <c r="B671" i="5"/>
  <c r="C671" i="5"/>
  <c r="L66" i="9"/>
  <c r="BL9" i="13" s="1"/>
  <c r="B709" i="5"/>
  <c r="C709" i="5"/>
  <c r="M66" i="9"/>
  <c r="BM9" i="13" s="1"/>
  <c r="B747" i="5"/>
  <c r="C747" i="5"/>
  <c r="N66" i="9"/>
  <c r="BN9" i="13" s="1"/>
  <c r="B405" i="6"/>
  <c r="C405" i="6"/>
  <c r="O66" i="9"/>
  <c r="BO9" i="13" s="1"/>
  <c r="B443" i="6"/>
  <c r="C443" i="6"/>
  <c r="P66" i="9"/>
  <c r="BP9" i="13" s="1"/>
  <c r="B481" i="6"/>
  <c r="C481" i="6"/>
  <c r="E481" i="6" s="1"/>
  <c r="Q66" i="9"/>
  <c r="BQ9" i="13" s="1"/>
  <c r="B63" i="7"/>
  <c r="C63" i="7"/>
  <c r="R66" i="9"/>
  <c r="AY9" i="11" s="1"/>
  <c r="B177" i="7"/>
  <c r="C177" i="7"/>
  <c r="E177" i="7" s="1"/>
  <c r="S66" i="9"/>
  <c r="BS9" i="13" s="1"/>
  <c r="B215" i="7"/>
  <c r="C215" i="7"/>
  <c r="T66" i="9"/>
  <c r="BT9" i="13" s="1"/>
  <c r="B329" i="7"/>
  <c r="C329" i="7"/>
  <c r="U66" i="9"/>
  <c r="BU9" i="13" s="1"/>
  <c r="B367" i="7"/>
  <c r="C367" i="7"/>
  <c r="V66" i="9"/>
  <c r="BV9" i="13" s="1"/>
  <c r="B101" i="8"/>
  <c r="C101" i="8"/>
  <c r="E101" i="8" s="1"/>
  <c r="W66" i="9"/>
  <c r="BW9" i="13" s="1"/>
  <c r="B216" i="5"/>
  <c r="C216" i="5"/>
  <c r="B368" i="5"/>
  <c r="C368" i="5"/>
  <c r="F67" i="9"/>
  <c r="BF10" i="13" s="1"/>
  <c r="B406" i="5"/>
  <c r="C406" i="5"/>
  <c r="B520" i="5"/>
  <c r="C520" i="5"/>
  <c r="B558" i="5"/>
  <c r="C558" i="5"/>
  <c r="I67" i="9"/>
  <c r="BI10" i="13" s="1"/>
  <c r="B596" i="5"/>
  <c r="J67" i="9" s="1"/>
  <c r="C596" i="5"/>
  <c r="B634" i="5"/>
  <c r="C634" i="5"/>
  <c r="B672" i="5"/>
  <c r="C672" i="5"/>
  <c r="B710" i="5"/>
  <c r="M67" i="9" s="1"/>
  <c r="BM10" i="13" s="1"/>
  <c r="C710" i="5"/>
  <c r="B748" i="5"/>
  <c r="C748" i="5"/>
  <c r="B406" i="6"/>
  <c r="C406" i="6"/>
  <c r="B444" i="6"/>
  <c r="C444" i="6"/>
  <c r="B482" i="6"/>
  <c r="C482" i="6"/>
  <c r="B64" i="7"/>
  <c r="R67" i="9" s="1"/>
  <c r="C64" i="7"/>
  <c r="B178" i="7"/>
  <c r="C178" i="7"/>
  <c r="B216" i="7"/>
  <c r="C216" i="7"/>
  <c r="B330" i="7"/>
  <c r="C330" i="7"/>
  <c r="U67" i="9"/>
  <c r="BU10" i="13" s="1"/>
  <c r="B368" i="7"/>
  <c r="V67" i="9" s="1"/>
  <c r="C368" i="7"/>
  <c r="B102" i="8"/>
  <c r="C102" i="8"/>
  <c r="B217" i="5"/>
  <c r="C217" i="5"/>
  <c r="E68" i="9"/>
  <c r="BE11" i="13" s="1"/>
  <c r="B369" i="5"/>
  <c r="C369" i="5"/>
  <c r="F68" i="9"/>
  <c r="AM11" i="11" s="1"/>
  <c r="B407" i="5"/>
  <c r="C407" i="5"/>
  <c r="B521" i="5"/>
  <c r="H68" i="9" s="1"/>
  <c r="BH11" i="13" s="1"/>
  <c r="C521" i="5"/>
  <c r="B559" i="5"/>
  <c r="C559" i="5"/>
  <c r="I68" i="9"/>
  <c r="AP11" i="11" s="1"/>
  <c r="B597" i="5"/>
  <c r="C597" i="5"/>
  <c r="J68" i="9"/>
  <c r="BJ11" i="13" s="1"/>
  <c r="B635" i="5"/>
  <c r="K68" i="9" s="1"/>
  <c r="BK11" i="13" s="1"/>
  <c r="C635" i="5"/>
  <c r="B673" i="5"/>
  <c r="C673" i="5"/>
  <c r="L68" i="9"/>
  <c r="BL11" i="13" s="1"/>
  <c r="B711" i="5"/>
  <c r="M68" i="9" s="1"/>
  <c r="BM11" i="13" s="1"/>
  <c r="C711" i="5"/>
  <c r="B749" i="5"/>
  <c r="N68" i="9" s="1"/>
  <c r="BN11" i="13" s="1"/>
  <c r="C749" i="5"/>
  <c r="B407" i="6"/>
  <c r="O68" i="9" s="1"/>
  <c r="BO11" i="13" s="1"/>
  <c r="C407" i="6"/>
  <c r="B445" i="6"/>
  <c r="P68" i="9" s="1"/>
  <c r="BP11" i="13" s="1"/>
  <c r="C445" i="6"/>
  <c r="B483" i="6"/>
  <c r="C483" i="6"/>
  <c r="Q68" i="9" s="1"/>
  <c r="BQ11" i="13" s="1"/>
  <c r="B65" i="7"/>
  <c r="C65" i="7"/>
  <c r="R68" i="9"/>
  <c r="BR11" i="13" s="1"/>
  <c r="B179" i="7"/>
  <c r="S68" i="9" s="1"/>
  <c r="BS11" i="13" s="1"/>
  <c r="C179" i="7"/>
  <c r="B217" i="7"/>
  <c r="C217" i="7"/>
  <c r="T68" i="9"/>
  <c r="BT11" i="13" s="1"/>
  <c r="B331" i="7"/>
  <c r="U68" i="9" s="1"/>
  <c r="BU11" i="13" s="1"/>
  <c r="C331" i="7"/>
  <c r="B369" i="7"/>
  <c r="V68" i="9" s="1"/>
  <c r="BV11" i="13" s="1"/>
  <c r="C369" i="7"/>
  <c r="B103" i="8"/>
  <c r="W68" i="9" s="1"/>
  <c r="BW11" i="13" s="1"/>
  <c r="C103" i="8"/>
  <c r="B218" i="5"/>
  <c r="E69" i="9" s="1"/>
  <c r="BE12" i="13" s="1"/>
  <c r="C218" i="5"/>
  <c r="B370" i="5"/>
  <c r="C370" i="5"/>
  <c r="F69" i="9"/>
  <c r="BF12" i="13" s="1"/>
  <c r="B408" i="5"/>
  <c r="G69" i="9" s="1"/>
  <c r="BG12" i="13" s="1"/>
  <c r="C408" i="5"/>
  <c r="B522" i="5"/>
  <c r="H69" i="9" s="1"/>
  <c r="BH12" i="13" s="1"/>
  <c r="C522" i="5"/>
  <c r="B560" i="5"/>
  <c r="C560" i="5"/>
  <c r="I69" i="9"/>
  <c r="BI12" i="13" s="1"/>
  <c r="B598" i="5"/>
  <c r="J69" i="9" s="1"/>
  <c r="BJ12" i="13" s="1"/>
  <c r="C598" i="5"/>
  <c r="B636" i="5"/>
  <c r="C636" i="5"/>
  <c r="K69" i="9"/>
  <c r="BK12" i="13" s="1"/>
  <c r="B674" i="5"/>
  <c r="L69" i="9" s="1"/>
  <c r="BL12" i="13" s="1"/>
  <c r="C674" i="5"/>
  <c r="B712" i="5"/>
  <c r="M69" i="9" s="1"/>
  <c r="BM12" i="13" s="1"/>
  <c r="C712" i="5"/>
  <c r="B750" i="5"/>
  <c r="N69" i="9" s="1"/>
  <c r="BN12" i="13" s="1"/>
  <c r="C750" i="5"/>
  <c r="B408" i="6"/>
  <c r="O69" i="9" s="1"/>
  <c r="BO12" i="13" s="1"/>
  <c r="C408" i="6"/>
  <c r="B446" i="6"/>
  <c r="C446" i="6"/>
  <c r="P69" i="9" s="1"/>
  <c r="BP12" i="13" s="1"/>
  <c r="B484" i="6"/>
  <c r="C484" i="6"/>
  <c r="Q69" i="9"/>
  <c r="BQ12" i="13" s="1"/>
  <c r="B66" i="7"/>
  <c r="R69" i="9" s="1"/>
  <c r="BR12" i="13" s="1"/>
  <c r="C66" i="7"/>
  <c r="B180" i="7"/>
  <c r="C180" i="7"/>
  <c r="S69" i="9"/>
  <c r="BS12" i="13" s="1"/>
  <c r="B218" i="7"/>
  <c r="T69" i="9" s="1"/>
  <c r="BT12" i="13" s="1"/>
  <c r="C218" i="7"/>
  <c r="B332" i="7"/>
  <c r="U69" i="9" s="1"/>
  <c r="BU12" i="13" s="1"/>
  <c r="C332" i="7"/>
  <c r="B370" i="7"/>
  <c r="C370" i="7"/>
  <c r="V69" i="9"/>
  <c r="BV12" i="13" s="1"/>
  <c r="B104" i="8"/>
  <c r="W69" i="9" s="1"/>
  <c r="BW12" i="13" s="1"/>
  <c r="C104" i="8"/>
  <c r="B219" i="5"/>
  <c r="C219" i="5"/>
  <c r="E70" i="9" s="1"/>
  <c r="BE13" i="13" s="1"/>
  <c r="B371" i="5"/>
  <c r="C371" i="5"/>
  <c r="B409" i="5"/>
  <c r="C409" i="5"/>
  <c r="B523" i="5"/>
  <c r="H70" i="9" s="1"/>
  <c r="BH13" i="13" s="1"/>
  <c r="C523" i="5"/>
  <c r="B561" i="5"/>
  <c r="C561" i="5"/>
  <c r="I70" i="9"/>
  <c r="BI13" i="13" s="1"/>
  <c r="B599" i="5"/>
  <c r="C599" i="5"/>
  <c r="J70" i="9"/>
  <c r="BJ13" i="13" s="1"/>
  <c r="B637" i="5"/>
  <c r="K70" i="9" s="1"/>
  <c r="BK13" i="13" s="1"/>
  <c r="C637" i="5"/>
  <c r="B675" i="5"/>
  <c r="L70" i="9" s="1"/>
  <c r="BL13" i="13" s="1"/>
  <c r="C675" i="5"/>
  <c r="B713" i="5"/>
  <c r="M70" i="9" s="1"/>
  <c r="BM13" i="13" s="1"/>
  <c r="C713" i="5"/>
  <c r="B751" i="5"/>
  <c r="N70" i="9" s="1"/>
  <c r="BN13" i="13" s="1"/>
  <c r="C751" i="5"/>
  <c r="B409" i="6"/>
  <c r="C409" i="6"/>
  <c r="O70" i="9" s="1"/>
  <c r="BO13" i="13" s="1"/>
  <c r="B447" i="6"/>
  <c r="C447" i="6"/>
  <c r="P70" i="9"/>
  <c r="BP13" i="13" s="1"/>
  <c r="B485" i="6"/>
  <c r="Q70" i="9" s="1"/>
  <c r="BQ13" i="13" s="1"/>
  <c r="C485" i="6"/>
  <c r="B67" i="7"/>
  <c r="C67" i="7"/>
  <c r="R70" i="9"/>
  <c r="BR13" i="13" s="1"/>
  <c r="B181" i="7"/>
  <c r="S70" i="9" s="1"/>
  <c r="BS13" i="13" s="1"/>
  <c r="C181" i="7"/>
  <c r="B219" i="7"/>
  <c r="T70" i="9" s="1"/>
  <c r="BT13" i="13" s="1"/>
  <c r="C219" i="7"/>
  <c r="B333" i="7"/>
  <c r="C333" i="7"/>
  <c r="U70" i="9"/>
  <c r="BU13" i="13" s="1"/>
  <c r="B371" i="7"/>
  <c r="V70" i="9" s="1"/>
  <c r="BV13" i="13" s="1"/>
  <c r="C371" i="7"/>
  <c r="B105" i="8"/>
  <c r="C105" i="8"/>
  <c r="W70" i="9" s="1"/>
  <c r="BW13" i="13" s="1"/>
  <c r="B220" i="5"/>
  <c r="C220" i="5"/>
  <c r="B372" i="5"/>
  <c r="C372" i="5"/>
  <c r="B410" i="5"/>
  <c r="C410" i="5"/>
  <c r="B524" i="5"/>
  <c r="C524" i="5"/>
  <c r="B562" i="5"/>
  <c r="C562" i="5"/>
  <c r="I71" i="9"/>
  <c r="BI14" i="13" s="1"/>
  <c r="B600" i="5"/>
  <c r="J71" i="9" s="1"/>
  <c r="C600" i="5"/>
  <c r="B638" i="5"/>
  <c r="C638" i="5"/>
  <c r="B676" i="5"/>
  <c r="C676" i="5"/>
  <c r="B714" i="5"/>
  <c r="C714" i="5"/>
  <c r="B752" i="5"/>
  <c r="N71" i="9" s="1"/>
  <c r="C752" i="5"/>
  <c r="B410" i="6"/>
  <c r="C410" i="6"/>
  <c r="B448" i="6"/>
  <c r="C448" i="6"/>
  <c r="B486" i="6"/>
  <c r="C486" i="6"/>
  <c r="B68" i="7"/>
  <c r="C68" i="7"/>
  <c r="R71" i="9"/>
  <c r="B182" i="7"/>
  <c r="C182" i="7"/>
  <c r="B220" i="7"/>
  <c r="C220" i="7"/>
  <c r="B334" i="7"/>
  <c r="C334" i="7"/>
  <c r="B372" i="7"/>
  <c r="C372" i="7"/>
  <c r="V71" i="9" s="1"/>
  <c r="B106" i="8"/>
  <c r="C106" i="8"/>
  <c r="B221" i="5"/>
  <c r="C221" i="5"/>
  <c r="B373" i="5"/>
  <c r="C373" i="5"/>
  <c r="F72" i="9"/>
  <c r="BF15" i="13" s="1"/>
  <c r="B411" i="5"/>
  <c r="C411" i="5"/>
  <c r="G72" i="9"/>
  <c r="BG15" i="13" s="1"/>
  <c r="B525" i="5"/>
  <c r="H72" i="9" s="1"/>
  <c r="BH15" i="13" s="1"/>
  <c r="C525" i="5"/>
  <c r="B563" i="5"/>
  <c r="C563" i="5"/>
  <c r="I72" i="9"/>
  <c r="BI15" i="13" s="1"/>
  <c r="B601" i="5"/>
  <c r="J72" i="9" s="1"/>
  <c r="BJ15" i="13" s="1"/>
  <c r="C601" i="5"/>
  <c r="B639" i="5"/>
  <c r="K72" i="9" s="1"/>
  <c r="BK15" i="13" s="1"/>
  <c r="C639" i="5"/>
  <c r="B677" i="5"/>
  <c r="L72" i="9" s="1"/>
  <c r="BL15" i="13" s="1"/>
  <c r="C677" i="5"/>
  <c r="B715" i="5"/>
  <c r="M72" i="9" s="1"/>
  <c r="BM15" i="13" s="1"/>
  <c r="C715" i="5"/>
  <c r="B753" i="5"/>
  <c r="C753" i="5"/>
  <c r="N72" i="9" s="1"/>
  <c r="BN15" i="13" s="1"/>
  <c r="B411" i="6"/>
  <c r="C411" i="6"/>
  <c r="O72" i="9"/>
  <c r="BO15" i="13" s="1"/>
  <c r="B449" i="6"/>
  <c r="P72" i="9" s="1"/>
  <c r="BP15" i="13" s="1"/>
  <c r="C449" i="6"/>
  <c r="B487" i="6"/>
  <c r="C487" i="6"/>
  <c r="Q72" i="9"/>
  <c r="BQ15" i="13" s="1"/>
  <c r="B69" i="7"/>
  <c r="R72" i="9" s="1"/>
  <c r="BR15" i="13" s="1"/>
  <c r="C69" i="7"/>
  <c r="B183" i="7"/>
  <c r="S72" i="9" s="1"/>
  <c r="BS15" i="13" s="1"/>
  <c r="C183" i="7"/>
  <c r="B221" i="7"/>
  <c r="E221" i="7" s="1"/>
  <c r="C221" i="7"/>
  <c r="T72" i="9"/>
  <c r="BT15" i="13" s="1"/>
  <c r="B335" i="7"/>
  <c r="U72" i="9" s="1"/>
  <c r="BU15" i="13" s="1"/>
  <c r="C335" i="7"/>
  <c r="B373" i="7"/>
  <c r="C373" i="7"/>
  <c r="V72" i="9" s="1"/>
  <c r="BV15" i="13" s="1"/>
  <c r="B107" i="8"/>
  <c r="C107" i="8"/>
  <c r="W72" i="9"/>
  <c r="BW15" i="13" s="1"/>
  <c r="B222" i="5"/>
  <c r="E73" i="9" s="1"/>
  <c r="BE16" i="13" s="1"/>
  <c r="C222" i="5"/>
  <c r="B374" i="5"/>
  <c r="C374" i="5"/>
  <c r="F73" i="9"/>
  <c r="BF16" i="13" s="1"/>
  <c r="B412" i="5"/>
  <c r="G73" i="9" s="1"/>
  <c r="BG16" i="13" s="1"/>
  <c r="C412" i="5"/>
  <c r="B526" i="5"/>
  <c r="H73" i="9" s="1"/>
  <c r="BH16" i="13" s="1"/>
  <c r="C526" i="5"/>
  <c r="B564" i="5"/>
  <c r="I73" i="9" s="1"/>
  <c r="BI16" i="13" s="1"/>
  <c r="C564" i="5"/>
  <c r="B602" i="5"/>
  <c r="J73" i="9" s="1"/>
  <c r="BJ16" i="13" s="1"/>
  <c r="C602" i="5"/>
  <c r="B640" i="5"/>
  <c r="C640" i="5"/>
  <c r="K73" i="9" s="1"/>
  <c r="BK16" i="13" s="1"/>
  <c r="B678" i="5"/>
  <c r="C678" i="5"/>
  <c r="L73" i="9"/>
  <c r="BL16" i="13" s="1"/>
  <c r="B716" i="5"/>
  <c r="M73" i="9" s="1"/>
  <c r="BM16" i="13" s="1"/>
  <c r="C716" i="5"/>
  <c r="B754" i="5"/>
  <c r="C754" i="5"/>
  <c r="N73" i="9"/>
  <c r="BN16" i="13" s="1"/>
  <c r="B412" i="6"/>
  <c r="O73" i="9" s="1"/>
  <c r="BO16" i="13" s="1"/>
  <c r="C412" i="6"/>
  <c r="B450" i="6"/>
  <c r="P73" i="9" s="1"/>
  <c r="BP16" i="13" s="1"/>
  <c r="C450" i="6"/>
  <c r="B488" i="6"/>
  <c r="C488" i="6"/>
  <c r="Q73" i="9"/>
  <c r="BQ16" i="13" s="1"/>
  <c r="B70" i="7"/>
  <c r="R73" i="9" s="1"/>
  <c r="BR16" i="13" s="1"/>
  <c r="C70" i="7"/>
  <c r="B184" i="7"/>
  <c r="C184" i="7"/>
  <c r="S73" i="9" s="1"/>
  <c r="BS16" i="13" s="1"/>
  <c r="B222" i="7"/>
  <c r="C222" i="7"/>
  <c r="T73" i="9"/>
  <c r="BT16" i="13" s="1"/>
  <c r="B336" i="7"/>
  <c r="U73" i="9" s="1"/>
  <c r="BU16" i="13" s="1"/>
  <c r="C336" i="7"/>
  <c r="B374" i="7"/>
  <c r="C374" i="7"/>
  <c r="V73" i="9"/>
  <c r="BV16" i="13" s="1"/>
  <c r="B108" i="8"/>
  <c r="W73" i="9" s="1"/>
  <c r="BW16" i="13" s="1"/>
  <c r="C108" i="8"/>
  <c r="B223" i="5"/>
  <c r="E74" i="9" s="1"/>
  <c r="BE17" i="13" s="1"/>
  <c r="C223" i="5"/>
  <c r="B375" i="5"/>
  <c r="F74" i="9" s="1"/>
  <c r="BF17" i="13" s="1"/>
  <c r="C375" i="5"/>
  <c r="B413" i="5"/>
  <c r="G74" i="9" s="1"/>
  <c r="BG17" i="13" s="1"/>
  <c r="C413" i="5"/>
  <c r="B527" i="5"/>
  <c r="C527" i="5"/>
  <c r="H74" i="9" s="1"/>
  <c r="BH17" i="13" s="1"/>
  <c r="B565" i="5"/>
  <c r="E565" i="5" s="1"/>
  <c r="C565" i="5"/>
  <c r="I74" i="9"/>
  <c r="BI17" i="13" s="1"/>
  <c r="B603" i="5"/>
  <c r="J74" i="9" s="1"/>
  <c r="BJ17" i="13" s="1"/>
  <c r="C603" i="5"/>
  <c r="B641" i="5"/>
  <c r="C641" i="5"/>
  <c r="K74" i="9"/>
  <c r="BK17" i="13" s="1"/>
  <c r="B679" i="5"/>
  <c r="L74" i="9" s="1"/>
  <c r="BL17" i="13" s="1"/>
  <c r="C679" i="5"/>
  <c r="B717" i="5"/>
  <c r="M74" i="9" s="1"/>
  <c r="BM17" i="13" s="1"/>
  <c r="C717" i="5"/>
  <c r="B755" i="5"/>
  <c r="C755" i="5"/>
  <c r="N74" i="9"/>
  <c r="BN17" i="13" s="1"/>
  <c r="B413" i="6"/>
  <c r="O74" i="9" s="1"/>
  <c r="BO17" i="13" s="1"/>
  <c r="C413" i="6"/>
  <c r="E413" i="6" s="1"/>
  <c r="B451" i="6"/>
  <c r="C451" i="6"/>
  <c r="P74" i="9" s="1"/>
  <c r="BP17" i="13" s="1"/>
  <c r="B489" i="6"/>
  <c r="C489" i="6"/>
  <c r="Q74" i="9"/>
  <c r="BQ17" i="13" s="1"/>
  <c r="B71" i="7"/>
  <c r="R74" i="9" s="1"/>
  <c r="BR17" i="13" s="1"/>
  <c r="C71" i="7"/>
  <c r="B185" i="7"/>
  <c r="E185" i="7" s="1"/>
  <c r="C185" i="7"/>
  <c r="S74" i="9"/>
  <c r="BS17" i="13" s="1"/>
  <c r="B223" i="7"/>
  <c r="T74" i="9" s="1"/>
  <c r="BT17" i="13" s="1"/>
  <c r="C223" i="7"/>
  <c r="B337" i="7"/>
  <c r="U74" i="9" s="1"/>
  <c r="BU17" i="13" s="1"/>
  <c r="C337" i="7"/>
  <c r="B375" i="7"/>
  <c r="V74" i="9" s="1"/>
  <c r="BV17" i="13" s="1"/>
  <c r="C375" i="7"/>
  <c r="E375" i="7" s="1"/>
  <c r="B109" i="8"/>
  <c r="W74" i="9" s="1"/>
  <c r="BW17" i="13" s="1"/>
  <c r="C109" i="8"/>
  <c r="B224" i="5"/>
  <c r="C224" i="5"/>
  <c r="E75" i="9" s="1"/>
  <c r="BE18" i="13" s="1"/>
  <c r="B376" i="5"/>
  <c r="C376" i="5"/>
  <c r="F75" i="9"/>
  <c r="BF18" i="13" s="1"/>
  <c r="B414" i="5"/>
  <c r="G75" i="9" s="1"/>
  <c r="BG18" i="13" s="1"/>
  <c r="C414" i="5"/>
  <c r="B528" i="5"/>
  <c r="C528" i="5"/>
  <c r="H75" i="9"/>
  <c r="BH18" i="13" s="1"/>
  <c r="B566" i="5"/>
  <c r="I75" i="9" s="1"/>
  <c r="BI18" i="13" s="1"/>
  <c r="C566" i="5"/>
  <c r="B604" i="5"/>
  <c r="J75" i="9" s="1"/>
  <c r="BJ18" i="13" s="1"/>
  <c r="C604" i="5"/>
  <c r="B642" i="5"/>
  <c r="C642" i="5"/>
  <c r="K75" i="9"/>
  <c r="BK18" i="13" s="1"/>
  <c r="B680" i="5"/>
  <c r="L75" i="9" s="1"/>
  <c r="BL18" i="13" s="1"/>
  <c r="C680" i="5"/>
  <c r="B718" i="5"/>
  <c r="C718" i="5"/>
  <c r="M75" i="9" s="1"/>
  <c r="BM18" i="13" s="1"/>
  <c r="B756" i="5"/>
  <c r="C756" i="5"/>
  <c r="N75" i="9"/>
  <c r="BN18" i="13" s="1"/>
  <c r="B414" i="6"/>
  <c r="O75" i="9" s="1"/>
  <c r="BO18" i="13" s="1"/>
  <c r="C414" i="6"/>
  <c r="B452" i="6"/>
  <c r="C452" i="6"/>
  <c r="P75" i="9"/>
  <c r="BP18" i="13" s="1"/>
  <c r="B490" i="6"/>
  <c r="Q75" i="9" s="1"/>
  <c r="BQ18" i="13" s="1"/>
  <c r="C490" i="6"/>
  <c r="B72" i="7"/>
  <c r="R75" i="9" s="1"/>
  <c r="BR18" i="13" s="1"/>
  <c r="C72" i="7"/>
  <c r="B186" i="7"/>
  <c r="S75" i="9" s="1"/>
  <c r="BS18" i="13" s="1"/>
  <c r="C186" i="7"/>
  <c r="B224" i="7"/>
  <c r="T75" i="9" s="1"/>
  <c r="BT18" i="13" s="1"/>
  <c r="C224" i="7"/>
  <c r="B338" i="7"/>
  <c r="C338" i="7"/>
  <c r="U75" i="9" s="1"/>
  <c r="BU18" i="13" s="1"/>
  <c r="B376" i="7"/>
  <c r="C376" i="7"/>
  <c r="V75" i="9"/>
  <c r="BV18" i="13" s="1"/>
  <c r="B110" i="8"/>
  <c r="W75" i="9" s="1"/>
  <c r="BW18" i="13" s="1"/>
  <c r="C110" i="8"/>
  <c r="B225" i="5"/>
  <c r="C225" i="5"/>
  <c r="E76" i="9"/>
  <c r="BE19" i="13" s="1"/>
  <c r="B377" i="5"/>
  <c r="F76" i="9" s="1"/>
  <c r="BF19" i="13" s="1"/>
  <c r="C377" i="5"/>
  <c r="B415" i="5"/>
  <c r="G76" i="9" s="1"/>
  <c r="BG19" i="13" s="1"/>
  <c r="C415" i="5"/>
  <c r="B529" i="5"/>
  <c r="C529" i="5"/>
  <c r="H76" i="9"/>
  <c r="BH19" i="13" s="1"/>
  <c r="B567" i="5"/>
  <c r="I76" i="9" s="1"/>
  <c r="BI19" i="13" s="1"/>
  <c r="C567" i="5"/>
  <c r="B605" i="5"/>
  <c r="C605" i="5"/>
  <c r="J76" i="9" s="1"/>
  <c r="BJ19" i="13" s="1"/>
  <c r="B643" i="5"/>
  <c r="C643" i="5"/>
  <c r="K76" i="9"/>
  <c r="BK19" i="13" s="1"/>
  <c r="B681" i="5"/>
  <c r="L76" i="9" s="1"/>
  <c r="BL19" i="13" s="1"/>
  <c r="C681" i="5"/>
  <c r="B719" i="5"/>
  <c r="C719" i="5"/>
  <c r="M76" i="9"/>
  <c r="BM19" i="13" s="1"/>
  <c r="B757" i="5"/>
  <c r="N76" i="9" s="1"/>
  <c r="BN19" i="13" s="1"/>
  <c r="C757" i="5"/>
  <c r="B415" i="6"/>
  <c r="O76" i="9" s="1"/>
  <c r="BO19" i="13" s="1"/>
  <c r="C415" i="6"/>
  <c r="B453" i="6"/>
  <c r="P76" i="9" s="1"/>
  <c r="BP19" i="13" s="1"/>
  <c r="C453" i="6"/>
  <c r="B491" i="6"/>
  <c r="Q76" i="9" s="1"/>
  <c r="BQ19" i="13" s="1"/>
  <c r="C491" i="6"/>
  <c r="B73" i="7"/>
  <c r="C73" i="7"/>
  <c r="R76" i="9" s="1"/>
  <c r="BR19" i="13" s="1"/>
  <c r="B187" i="7"/>
  <c r="C187" i="7"/>
  <c r="S76" i="9"/>
  <c r="BS19" i="13" s="1"/>
  <c r="B225" i="7"/>
  <c r="T76" i="9" s="1"/>
  <c r="BT19" i="13" s="1"/>
  <c r="C225" i="7"/>
  <c r="B339" i="7"/>
  <c r="C339" i="7"/>
  <c r="U76" i="9"/>
  <c r="BU19" i="13" s="1"/>
  <c r="B377" i="7"/>
  <c r="V76" i="9" s="1"/>
  <c r="BV19" i="13" s="1"/>
  <c r="C377" i="7"/>
  <c r="B111" i="8"/>
  <c r="W76" i="9" s="1"/>
  <c r="BW19" i="13" s="1"/>
  <c r="C111" i="8"/>
  <c r="B226" i="5"/>
  <c r="C226" i="5"/>
  <c r="B378" i="5"/>
  <c r="F77" i="9" s="1"/>
  <c r="BF20" i="13" s="1"/>
  <c r="C378" i="5"/>
  <c r="B416" i="5"/>
  <c r="D416" i="5" s="1"/>
  <c r="G77" i="9" s="1"/>
  <c r="BG20" i="13" s="1"/>
  <c r="C416" i="5"/>
  <c r="B530" i="5"/>
  <c r="C530" i="5"/>
  <c r="B568" i="5"/>
  <c r="C568" i="5"/>
  <c r="I77" i="9"/>
  <c r="BI20" i="13" s="1"/>
  <c r="B606" i="5"/>
  <c r="C606" i="5"/>
  <c r="J77" i="9" s="1"/>
  <c r="BJ20" i="13" s="1"/>
  <c r="B644" i="5"/>
  <c r="K77" i="9" s="1"/>
  <c r="BK20" i="13" s="1"/>
  <c r="C644" i="5"/>
  <c r="B682" i="5"/>
  <c r="C682" i="5"/>
  <c r="B720" i="5"/>
  <c r="C720" i="5"/>
  <c r="M77" i="9"/>
  <c r="BM20" i="13" s="1"/>
  <c r="B758" i="5"/>
  <c r="C758" i="5"/>
  <c r="B416" i="6"/>
  <c r="C416" i="6"/>
  <c r="B454" i="6"/>
  <c r="C454" i="6"/>
  <c r="B492" i="6"/>
  <c r="Q77" i="9" s="1"/>
  <c r="BQ20" i="13" s="1"/>
  <c r="C492" i="6"/>
  <c r="B74" i="7"/>
  <c r="C74" i="7"/>
  <c r="R77" i="9" s="1"/>
  <c r="BR20" i="13" s="1"/>
  <c r="B188" i="7"/>
  <c r="C188" i="7"/>
  <c r="S77" i="9" s="1"/>
  <c r="BS20" i="13" s="1"/>
  <c r="B226" i="7"/>
  <c r="T77" i="9" s="1"/>
  <c r="BT20" i="13" s="1"/>
  <c r="C226" i="7"/>
  <c r="B340" i="7"/>
  <c r="U77" i="9" s="1"/>
  <c r="BU20" i="13" s="1"/>
  <c r="C340" i="7"/>
  <c r="B378" i="7"/>
  <c r="V77" i="9" s="1"/>
  <c r="BV20" i="13" s="1"/>
  <c r="C378" i="7"/>
  <c r="B112" i="8"/>
  <c r="W77" i="9" s="1"/>
  <c r="BW20" i="13" s="1"/>
  <c r="C112" i="8"/>
  <c r="B227" i="5"/>
  <c r="C227" i="5"/>
  <c r="D227" i="5" s="1"/>
  <c r="E78" i="9" s="1"/>
  <c r="BE21" i="13" s="1"/>
  <c r="B379" i="5"/>
  <c r="D379" i="5" s="1"/>
  <c r="C379" i="5"/>
  <c r="B417" i="5"/>
  <c r="C417" i="5"/>
  <c r="B531" i="5"/>
  <c r="C531" i="5"/>
  <c r="D531" i="5"/>
  <c r="H78" i="9" s="1"/>
  <c r="BH21" i="13" s="1"/>
  <c r="B569" i="5"/>
  <c r="I78" i="9" s="1"/>
  <c r="BI21" i="13" s="1"/>
  <c r="C569" i="5"/>
  <c r="B607" i="5"/>
  <c r="D607" i="5" s="1"/>
  <c r="J78" i="9" s="1"/>
  <c r="BJ21" i="13" s="1"/>
  <c r="C607" i="5"/>
  <c r="B645" i="5"/>
  <c r="C645" i="5"/>
  <c r="B683" i="5"/>
  <c r="L78" i="9" s="1"/>
  <c r="BL21" i="13" s="1"/>
  <c r="C683" i="5"/>
  <c r="B721" i="5"/>
  <c r="C721" i="5"/>
  <c r="B759" i="5"/>
  <c r="D759" i="5" s="1"/>
  <c r="N78" i="9" s="1"/>
  <c r="BN21" i="13" s="1"/>
  <c r="C759" i="5"/>
  <c r="B417" i="6"/>
  <c r="C417" i="6"/>
  <c r="B455" i="6"/>
  <c r="P78" i="9" s="1"/>
  <c r="BP21" i="13" s="1"/>
  <c r="C455" i="6"/>
  <c r="B493" i="6"/>
  <c r="C493" i="6"/>
  <c r="B75" i="7"/>
  <c r="R78" i="9" s="1"/>
  <c r="BR21" i="13" s="1"/>
  <c r="C75" i="7"/>
  <c r="B189" i="7"/>
  <c r="S78" i="9" s="1"/>
  <c r="BS21" i="13" s="1"/>
  <c r="C189" i="7"/>
  <c r="B227" i="7"/>
  <c r="T78" i="9" s="1"/>
  <c r="BT21" i="13" s="1"/>
  <c r="C227" i="7"/>
  <c r="B341" i="7"/>
  <c r="C341" i="7"/>
  <c r="U78" i="9" s="1"/>
  <c r="BU21" i="13" s="1"/>
  <c r="B379" i="7"/>
  <c r="C379" i="7"/>
  <c r="D379" i="7"/>
  <c r="V78" i="9" s="1"/>
  <c r="BV21" i="13" s="1"/>
  <c r="B113" i="8"/>
  <c r="C113" i="8"/>
  <c r="W78" i="9" s="1"/>
  <c r="BW21" i="13" s="1"/>
  <c r="B228" i="5"/>
  <c r="C228" i="5"/>
  <c r="D228" i="5" s="1"/>
  <c r="B380" i="5"/>
  <c r="D380" i="5" s="1"/>
  <c r="F79" i="9" s="1"/>
  <c r="BF22" i="13" s="1"/>
  <c r="C380" i="5"/>
  <c r="B418" i="5"/>
  <c r="C418" i="5"/>
  <c r="B532" i="5"/>
  <c r="C532" i="5"/>
  <c r="B570" i="5"/>
  <c r="I79" i="9" s="1"/>
  <c r="BI22" i="13" s="1"/>
  <c r="C570" i="5"/>
  <c r="B608" i="5"/>
  <c r="C608" i="5"/>
  <c r="B646" i="5"/>
  <c r="C646" i="5"/>
  <c r="B684" i="5"/>
  <c r="C684" i="5"/>
  <c r="B722" i="5"/>
  <c r="D722" i="5" s="1"/>
  <c r="M79" i="9" s="1"/>
  <c r="BM22" i="13" s="1"/>
  <c r="C722" i="5"/>
  <c r="B760" i="5"/>
  <c r="C760" i="5"/>
  <c r="B418" i="6"/>
  <c r="C418" i="6"/>
  <c r="D418" i="6"/>
  <c r="O79" i="9" s="1"/>
  <c r="BO22" i="13" s="1"/>
  <c r="B456" i="6"/>
  <c r="C456" i="6"/>
  <c r="B494" i="6"/>
  <c r="C494" i="6"/>
  <c r="B76" i="7"/>
  <c r="C76" i="7"/>
  <c r="B190" i="7"/>
  <c r="D190" i="7" s="1"/>
  <c r="S79" i="9" s="1"/>
  <c r="BS22" i="13" s="1"/>
  <c r="C190" i="7"/>
  <c r="B228" i="7"/>
  <c r="C228" i="7"/>
  <c r="B342" i="7"/>
  <c r="U79" i="9" s="1"/>
  <c r="BU22" i="13" s="1"/>
  <c r="C342" i="7"/>
  <c r="B380" i="7"/>
  <c r="D380" i="7" s="1"/>
  <c r="V79" i="9" s="1"/>
  <c r="BV22" i="13" s="1"/>
  <c r="C380" i="7"/>
  <c r="B114" i="8"/>
  <c r="W79" i="9" s="1"/>
  <c r="BW22" i="13" s="1"/>
  <c r="C114" i="8"/>
  <c r="B229" i="5"/>
  <c r="C229" i="5"/>
  <c r="B381" i="5"/>
  <c r="C381" i="5"/>
  <c r="B419" i="5"/>
  <c r="C419" i="5"/>
  <c r="B533" i="5"/>
  <c r="C533" i="5"/>
  <c r="D533" i="5"/>
  <c r="H80" i="9" s="1"/>
  <c r="BH23" i="13" s="1"/>
  <c r="B571" i="5"/>
  <c r="D571" i="5" s="1"/>
  <c r="C571" i="5"/>
  <c r="B609" i="5"/>
  <c r="D609" i="5" s="1"/>
  <c r="J80" i="9" s="1"/>
  <c r="BJ23" i="13" s="1"/>
  <c r="C609" i="5"/>
  <c r="B647" i="5"/>
  <c r="D647" i="5" s="1"/>
  <c r="K80" i="9" s="1"/>
  <c r="BK23" i="13" s="1"/>
  <c r="C647" i="5"/>
  <c r="B685" i="5"/>
  <c r="C685" i="5"/>
  <c r="D685" i="5" s="1"/>
  <c r="L80" i="9" s="1"/>
  <c r="BL23" i="13" s="1"/>
  <c r="B723" i="5"/>
  <c r="C723" i="5"/>
  <c r="B761" i="5"/>
  <c r="C761" i="5"/>
  <c r="B419" i="6"/>
  <c r="C419" i="6"/>
  <c r="B457" i="6"/>
  <c r="C457" i="6"/>
  <c r="D457" i="6"/>
  <c r="P80" i="9" s="1"/>
  <c r="BP23" i="13" s="1"/>
  <c r="B495" i="6"/>
  <c r="C495" i="6"/>
  <c r="D495" i="6"/>
  <c r="Q80" i="9" s="1"/>
  <c r="BQ23" i="13" s="1"/>
  <c r="B77" i="7"/>
  <c r="D77" i="7" s="1"/>
  <c r="R80" i="9" s="1"/>
  <c r="BR23" i="13" s="1"/>
  <c r="C77" i="7"/>
  <c r="B191" i="7"/>
  <c r="D191" i="7" s="1"/>
  <c r="S80" i="9" s="1"/>
  <c r="BS23" i="13" s="1"/>
  <c r="C191" i="7"/>
  <c r="B229" i="7"/>
  <c r="C229" i="7"/>
  <c r="B343" i="7"/>
  <c r="D343" i="7" s="1"/>
  <c r="U80" i="9" s="1"/>
  <c r="BU23" i="13" s="1"/>
  <c r="C343" i="7"/>
  <c r="B381" i="7"/>
  <c r="C381" i="7"/>
  <c r="B115" i="8"/>
  <c r="C115" i="8"/>
  <c r="B230" i="5"/>
  <c r="D230" i="5" s="1"/>
  <c r="E81" i="9" s="1"/>
  <c r="BE24" i="13" s="1"/>
  <c r="C230" i="5"/>
  <c r="B382" i="5"/>
  <c r="C382" i="5"/>
  <c r="D382" i="5" s="1"/>
  <c r="F81" i="9" s="1"/>
  <c r="BF24" i="13" s="1"/>
  <c r="B420" i="5"/>
  <c r="C420" i="5"/>
  <c r="D420" i="5" s="1"/>
  <c r="G81" i="9" s="1"/>
  <c r="BG24" i="13" s="1"/>
  <c r="B534" i="5"/>
  <c r="D534" i="5" s="1"/>
  <c r="H81" i="9" s="1"/>
  <c r="BH24" i="13" s="1"/>
  <c r="C534" i="5"/>
  <c r="B572" i="5"/>
  <c r="D572" i="5" s="1"/>
  <c r="I81" i="9" s="1"/>
  <c r="BI24" i="13" s="1"/>
  <c r="C572" i="5"/>
  <c r="B610" i="5"/>
  <c r="C610" i="5"/>
  <c r="B648" i="5"/>
  <c r="C648" i="5"/>
  <c r="B686" i="5"/>
  <c r="C686" i="5"/>
  <c r="B724" i="5"/>
  <c r="D724" i="5" s="1"/>
  <c r="M81" i="9" s="1"/>
  <c r="BM24" i="13" s="1"/>
  <c r="C724" i="5"/>
  <c r="B762" i="5"/>
  <c r="C762" i="5"/>
  <c r="D762" i="5" s="1"/>
  <c r="N81" i="9" s="1"/>
  <c r="BN24" i="13" s="1"/>
  <c r="B420" i="6"/>
  <c r="C420" i="6"/>
  <c r="D420" i="6" s="1"/>
  <c r="O81" i="9" s="1"/>
  <c r="BO24" i="13" s="1"/>
  <c r="B458" i="6"/>
  <c r="D458" i="6" s="1"/>
  <c r="P81" i="9" s="1"/>
  <c r="BP24" i="13" s="1"/>
  <c r="C458" i="6"/>
  <c r="B496" i="6"/>
  <c r="D496" i="6" s="1"/>
  <c r="Q81" i="9" s="1"/>
  <c r="BQ24" i="13" s="1"/>
  <c r="C496" i="6"/>
  <c r="B78" i="7"/>
  <c r="C78" i="7"/>
  <c r="B192" i="7"/>
  <c r="D192" i="7" s="1"/>
  <c r="S81" i="9" s="1"/>
  <c r="BS24" i="13" s="1"/>
  <c r="C192" i="7"/>
  <c r="B230" i="7"/>
  <c r="C230" i="7"/>
  <c r="B344" i="7"/>
  <c r="C344" i="7"/>
  <c r="D344" i="7"/>
  <c r="U81" i="9" s="1"/>
  <c r="BU24" i="13" s="1"/>
  <c r="B382" i="7"/>
  <c r="D382" i="7" s="1"/>
  <c r="V81" i="9" s="1"/>
  <c r="BV24" i="13" s="1"/>
  <c r="C382" i="7"/>
  <c r="B116" i="8"/>
  <c r="C116" i="8"/>
  <c r="D116" i="8" s="1"/>
  <c r="W81" i="9" s="1"/>
  <c r="BW24" i="13" s="1"/>
  <c r="B231" i="5"/>
  <c r="C231" i="5"/>
  <c r="B383" i="5"/>
  <c r="D383" i="5" s="1"/>
  <c r="F82" i="9" s="1"/>
  <c r="BF25" i="13" s="1"/>
  <c r="C383" i="5"/>
  <c r="B421" i="5"/>
  <c r="D421" i="5" s="1"/>
  <c r="C421" i="5"/>
  <c r="G82" i="9"/>
  <c r="BG25" i="13" s="1"/>
  <c r="B535" i="5"/>
  <c r="D535" i="5" s="1"/>
  <c r="H82" i="9" s="1"/>
  <c r="BH25" i="13" s="1"/>
  <c r="C535" i="5"/>
  <c r="B573" i="5"/>
  <c r="C573" i="5"/>
  <c r="B611" i="5"/>
  <c r="D611" i="5" s="1"/>
  <c r="C611" i="5"/>
  <c r="B649" i="5"/>
  <c r="C649" i="5"/>
  <c r="B687" i="5"/>
  <c r="C687" i="5"/>
  <c r="D687" i="5" s="1"/>
  <c r="L82" i="9" s="1"/>
  <c r="BL25" i="13" s="1"/>
  <c r="B725" i="5"/>
  <c r="D725" i="5" s="1"/>
  <c r="M82" i="9" s="1"/>
  <c r="BM25" i="13" s="1"/>
  <c r="C725" i="5"/>
  <c r="B763" i="5"/>
  <c r="D763" i="5" s="1"/>
  <c r="N82" i="9" s="1"/>
  <c r="BN25" i="13" s="1"/>
  <c r="C763" i="5"/>
  <c r="B421" i="6"/>
  <c r="D421" i="6" s="1"/>
  <c r="O82" i="9" s="1"/>
  <c r="BO25" i="13" s="1"/>
  <c r="C421" i="6"/>
  <c r="B459" i="6"/>
  <c r="C459" i="6"/>
  <c r="B497" i="6"/>
  <c r="C497" i="6"/>
  <c r="B79" i="7"/>
  <c r="C79" i="7"/>
  <c r="D79" i="7" s="1"/>
  <c r="R82" i="9" s="1"/>
  <c r="BR25" i="13" s="1"/>
  <c r="B193" i="7"/>
  <c r="C193" i="7"/>
  <c r="D193" i="7" s="1"/>
  <c r="S82" i="9" s="1"/>
  <c r="BS25" i="13" s="1"/>
  <c r="B231" i="7"/>
  <c r="D231" i="7" s="1"/>
  <c r="T82" i="9" s="1"/>
  <c r="BT25" i="13" s="1"/>
  <c r="C231" i="7"/>
  <c r="B345" i="7"/>
  <c r="D345" i="7" s="1"/>
  <c r="U82" i="9" s="1"/>
  <c r="BU25" i="13" s="1"/>
  <c r="C345" i="7"/>
  <c r="B383" i="7"/>
  <c r="D383" i="7" s="1"/>
  <c r="V82" i="9" s="1"/>
  <c r="BV25" i="13" s="1"/>
  <c r="C383" i="7"/>
  <c r="B117" i="8"/>
  <c r="C117" i="8"/>
  <c r="B232" i="5"/>
  <c r="C232" i="5"/>
  <c r="B384" i="5"/>
  <c r="C384" i="5"/>
  <c r="B422" i="5"/>
  <c r="C422" i="5"/>
  <c r="B536" i="5"/>
  <c r="C536" i="5"/>
  <c r="D536" i="5" s="1"/>
  <c r="H83" i="9" s="1"/>
  <c r="BH26" i="13" s="1"/>
  <c r="B574" i="5"/>
  <c r="C574" i="5"/>
  <c r="B612" i="5"/>
  <c r="D612" i="5" s="1"/>
  <c r="J83" i="9" s="1"/>
  <c r="C612" i="5"/>
  <c r="B650" i="5"/>
  <c r="C650" i="5"/>
  <c r="B688" i="5"/>
  <c r="D688" i="5" s="1"/>
  <c r="L83" i="9" s="1"/>
  <c r="C688" i="5"/>
  <c r="B726" i="5"/>
  <c r="C726" i="5"/>
  <c r="B764" i="5"/>
  <c r="C764" i="5"/>
  <c r="B422" i="6"/>
  <c r="C422" i="6"/>
  <c r="D422" i="6"/>
  <c r="O83" i="9" s="1"/>
  <c r="BO26" i="13" s="1"/>
  <c r="B460" i="6"/>
  <c r="C460" i="6"/>
  <c r="D460" i="6"/>
  <c r="P83" i="9" s="1"/>
  <c r="BP26" i="13" s="1"/>
  <c r="B498" i="6"/>
  <c r="D498" i="6" s="1"/>
  <c r="Q83" i="9" s="1"/>
  <c r="BQ26" i="13" s="1"/>
  <c r="C498" i="6"/>
  <c r="B80" i="7"/>
  <c r="D80" i="7" s="1"/>
  <c r="R83" i="9" s="1"/>
  <c r="BR26" i="13" s="1"/>
  <c r="C80" i="7"/>
  <c r="B194" i="7"/>
  <c r="D194" i="7" s="1"/>
  <c r="S83" i="9" s="1"/>
  <c r="BS26" i="13" s="1"/>
  <c r="C194" i="7"/>
  <c r="B232" i="7"/>
  <c r="D232" i="7" s="1"/>
  <c r="T83" i="9" s="1"/>
  <c r="BT26" i="13" s="1"/>
  <c r="C232" i="7"/>
  <c r="B346" i="7"/>
  <c r="C346" i="7"/>
  <c r="B384" i="7"/>
  <c r="C384" i="7"/>
  <c r="D384" i="7" s="1"/>
  <c r="V83" i="9" s="1"/>
  <c r="BV26" i="13" s="1"/>
  <c r="B118" i="8"/>
  <c r="D118" i="8" s="1"/>
  <c r="W83" i="9" s="1"/>
  <c r="BW26" i="13" s="1"/>
  <c r="C118" i="8"/>
  <c r="B233" i="5"/>
  <c r="D233" i="5" s="1"/>
  <c r="E84" i="9" s="1"/>
  <c r="BE27" i="13" s="1"/>
  <c r="C233" i="5"/>
  <c r="B385" i="5"/>
  <c r="D385" i="5" s="1"/>
  <c r="F84" i="9" s="1"/>
  <c r="BF27" i="13" s="1"/>
  <c r="C385" i="5"/>
  <c r="B423" i="5"/>
  <c r="C423" i="5"/>
  <c r="B537" i="5"/>
  <c r="C537" i="5"/>
  <c r="B575" i="5"/>
  <c r="C575" i="5"/>
  <c r="B613" i="5"/>
  <c r="C613" i="5"/>
  <c r="B651" i="5"/>
  <c r="C651" i="5"/>
  <c r="D651" i="5" s="1"/>
  <c r="K84" i="9" s="1"/>
  <c r="BK27" i="13" s="1"/>
  <c r="B689" i="5"/>
  <c r="C689" i="5"/>
  <c r="D689" i="5" s="1"/>
  <c r="L84" i="9" s="1"/>
  <c r="BL27" i="13" s="1"/>
  <c r="B727" i="5"/>
  <c r="C727" i="5"/>
  <c r="B765" i="5"/>
  <c r="D765" i="5" s="1"/>
  <c r="N84" i="9" s="1"/>
  <c r="BN27" i="13" s="1"/>
  <c r="C765" i="5"/>
  <c r="B423" i="6"/>
  <c r="C423" i="6"/>
  <c r="B461" i="6"/>
  <c r="D461" i="6" s="1"/>
  <c r="P84" i="9" s="1"/>
  <c r="BP27" i="13" s="1"/>
  <c r="C461" i="6"/>
  <c r="B499" i="6"/>
  <c r="C499" i="6"/>
  <c r="B81" i="7"/>
  <c r="C81" i="7"/>
  <c r="B195" i="7"/>
  <c r="C195" i="7"/>
  <c r="B233" i="7"/>
  <c r="C233" i="7"/>
  <c r="D233" i="7"/>
  <c r="T84" i="9" s="1"/>
  <c r="BT27" i="13" s="1"/>
  <c r="B347" i="7"/>
  <c r="C347" i="7"/>
  <c r="D347" i="7"/>
  <c r="U84" i="9" s="1"/>
  <c r="BU27" i="13" s="1"/>
  <c r="B385" i="7"/>
  <c r="D385" i="7" s="1"/>
  <c r="V84" i="9" s="1"/>
  <c r="BV27" i="13" s="1"/>
  <c r="C385" i="7"/>
  <c r="B119" i="8"/>
  <c r="D119" i="8" s="1"/>
  <c r="C119" i="8"/>
  <c r="W84" i="9"/>
  <c r="BW27" i="13" s="1"/>
  <c r="B234" i="5"/>
  <c r="C234" i="5"/>
  <c r="B386" i="5"/>
  <c r="C386" i="5"/>
  <c r="B424" i="5"/>
  <c r="C424" i="5"/>
  <c r="B538" i="5"/>
  <c r="C538" i="5"/>
  <c r="B576" i="5"/>
  <c r="C576" i="5"/>
  <c r="B614" i="5"/>
  <c r="C614" i="5"/>
  <c r="B652" i="5"/>
  <c r="D652" i="5" s="1"/>
  <c r="K85" i="9" s="1"/>
  <c r="BK28" i="13" s="1"/>
  <c r="C652" i="5"/>
  <c r="B690" i="5"/>
  <c r="D690" i="5" s="1"/>
  <c r="L85" i="9" s="1"/>
  <c r="BL28" i="13" s="1"/>
  <c r="C690" i="5"/>
  <c r="B728" i="5"/>
  <c r="C728" i="5"/>
  <c r="B766" i="5"/>
  <c r="C766" i="5"/>
  <c r="B424" i="6"/>
  <c r="C424" i="6"/>
  <c r="B462" i="6"/>
  <c r="C462" i="6"/>
  <c r="B500" i="6"/>
  <c r="C500" i="6"/>
  <c r="D500" i="6"/>
  <c r="Q85" i="9" s="1"/>
  <c r="BQ28" i="13" s="1"/>
  <c r="B82" i="7"/>
  <c r="C82" i="7"/>
  <c r="D82" i="7"/>
  <c r="R85" i="9" s="1"/>
  <c r="BR28" i="13" s="1"/>
  <c r="B196" i="7"/>
  <c r="D196" i="7" s="1"/>
  <c r="S85" i="9" s="1"/>
  <c r="BS28" i="13" s="1"/>
  <c r="C196" i="7"/>
  <c r="B234" i="7"/>
  <c r="D234" i="7" s="1"/>
  <c r="T85" i="9" s="1"/>
  <c r="BT28" i="13" s="1"/>
  <c r="C234" i="7"/>
  <c r="B348" i="7"/>
  <c r="C348" i="7"/>
  <c r="B386" i="7"/>
  <c r="C386" i="7"/>
  <c r="B120" i="8"/>
  <c r="C120" i="8"/>
  <c r="B235" i="5"/>
  <c r="C235" i="5"/>
  <c r="D235" i="5" s="1"/>
  <c r="E86" i="9" s="1"/>
  <c r="BE29" i="13" s="1"/>
  <c r="B387" i="5"/>
  <c r="C387" i="5"/>
  <c r="B425" i="5"/>
  <c r="C425" i="5"/>
  <c r="B539" i="5"/>
  <c r="D539" i="5" s="1"/>
  <c r="H86" i="9" s="1"/>
  <c r="BH29" i="13" s="1"/>
  <c r="C539" i="5"/>
  <c r="B577" i="5"/>
  <c r="C577" i="5"/>
  <c r="B615" i="5"/>
  <c r="C615" i="5"/>
  <c r="D615" i="5" s="1"/>
  <c r="B653" i="5"/>
  <c r="D653" i="5" s="1"/>
  <c r="K86" i="9" s="1"/>
  <c r="BK29" i="13" s="1"/>
  <c r="C653" i="5"/>
  <c r="B691" i="5"/>
  <c r="C691" i="5"/>
  <c r="B729" i="5"/>
  <c r="C729" i="5"/>
  <c r="D729" i="5" s="1"/>
  <c r="B767" i="5"/>
  <c r="C767" i="5"/>
  <c r="B425" i="6"/>
  <c r="C425" i="6"/>
  <c r="B463" i="6"/>
  <c r="D463" i="6" s="1"/>
  <c r="C463" i="6"/>
  <c r="P86" i="9"/>
  <c r="BP29" i="13" s="1"/>
  <c r="B501" i="6"/>
  <c r="D501" i="6" s="1"/>
  <c r="Q86" i="9" s="1"/>
  <c r="BQ29" i="13" s="1"/>
  <c r="C501" i="6"/>
  <c r="B83" i="7"/>
  <c r="C83" i="7"/>
  <c r="B197" i="7"/>
  <c r="D197" i="7" s="1"/>
  <c r="C197" i="7"/>
  <c r="S86" i="9"/>
  <c r="BS29" i="13" s="1"/>
  <c r="B235" i="7"/>
  <c r="D235" i="7" s="1"/>
  <c r="T86" i="9" s="1"/>
  <c r="BT29" i="13" s="1"/>
  <c r="C235" i="7"/>
  <c r="B349" i="7"/>
  <c r="C349" i="7"/>
  <c r="D349" i="7" s="1"/>
  <c r="U86" i="9" s="1"/>
  <c r="BU29" i="13" s="1"/>
  <c r="B387" i="7"/>
  <c r="C387" i="7"/>
  <c r="B121" i="8"/>
  <c r="D121" i="8" s="1"/>
  <c r="W86" i="9" s="1"/>
  <c r="BW29" i="13" s="1"/>
  <c r="C121" i="8"/>
  <c r="B236" i="5"/>
  <c r="D236" i="5" s="1"/>
  <c r="E87" i="9" s="1"/>
  <c r="BE30" i="13" s="1"/>
  <c r="C236" i="5"/>
  <c r="B388" i="5"/>
  <c r="C388" i="5"/>
  <c r="B426" i="5"/>
  <c r="C426" i="5"/>
  <c r="B540" i="5"/>
  <c r="C540" i="5"/>
  <c r="B578" i="5"/>
  <c r="D578" i="5" s="1"/>
  <c r="I87" i="9" s="1"/>
  <c r="BI30" i="13" s="1"/>
  <c r="C578" i="5"/>
  <c r="B616" i="5"/>
  <c r="D616" i="5" s="1"/>
  <c r="J87" i="9" s="1"/>
  <c r="BJ30" i="13" s="1"/>
  <c r="C616" i="5"/>
  <c r="B654" i="5"/>
  <c r="C654" i="5"/>
  <c r="B692" i="5"/>
  <c r="C692" i="5"/>
  <c r="B730" i="5"/>
  <c r="D730" i="5" s="1"/>
  <c r="M87" i="9" s="1"/>
  <c r="BM30" i="13" s="1"/>
  <c r="C730" i="5"/>
  <c r="B768" i="5"/>
  <c r="D768" i="5" s="1"/>
  <c r="N87" i="9" s="1"/>
  <c r="BN30" i="13" s="1"/>
  <c r="C768" i="5"/>
  <c r="B426" i="6"/>
  <c r="D426" i="6" s="1"/>
  <c r="O87" i="9" s="1"/>
  <c r="BO30" i="13" s="1"/>
  <c r="C426" i="6"/>
  <c r="B464" i="6"/>
  <c r="D464" i="6" s="1"/>
  <c r="P87" i="9" s="1"/>
  <c r="BP30" i="13" s="1"/>
  <c r="C464" i="6"/>
  <c r="B502" i="6"/>
  <c r="C502" i="6"/>
  <c r="B84" i="7"/>
  <c r="D84" i="7" s="1"/>
  <c r="R87" i="9" s="1"/>
  <c r="BR30" i="13" s="1"/>
  <c r="C84" i="7"/>
  <c r="B198" i="7"/>
  <c r="C198" i="7"/>
  <c r="B236" i="7"/>
  <c r="D236" i="7" s="1"/>
  <c r="T87" i="9" s="1"/>
  <c r="BT30" i="13" s="1"/>
  <c r="C236" i="7"/>
  <c r="B350" i="7"/>
  <c r="D350" i="7" s="1"/>
  <c r="U87" i="9" s="1"/>
  <c r="BU30" i="13" s="1"/>
  <c r="C350" i="7"/>
  <c r="B388" i="7"/>
  <c r="D388" i="7" s="1"/>
  <c r="V87" i="9" s="1"/>
  <c r="BV30" i="13" s="1"/>
  <c r="C388" i="7"/>
  <c r="B122" i="8"/>
  <c r="C122" i="8"/>
  <c r="D122" i="8"/>
  <c r="W87" i="9" s="1"/>
  <c r="BW30" i="13" s="1"/>
  <c r="B237" i="5"/>
  <c r="C237" i="5"/>
  <c r="D237" i="5" s="1"/>
  <c r="B389" i="5"/>
  <c r="D389" i="5" s="1"/>
  <c r="F88" i="9" s="1"/>
  <c r="BF31" i="13" s="1"/>
  <c r="C389" i="5"/>
  <c r="B427" i="5"/>
  <c r="C427" i="5"/>
  <c r="B541" i="5"/>
  <c r="C541" i="5"/>
  <c r="B579" i="5"/>
  <c r="D579" i="5" s="1"/>
  <c r="I88" i="9" s="1"/>
  <c r="BI31" i="13" s="1"/>
  <c r="C579" i="5"/>
  <c r="B617" i="5"/>
  <c r="C617" i="5"/>
  <c r="B655" i="5"/>
  <c r="C655" i="5"/>
  <c r="B693" i="5"/>
  <c r="C693" i="5"/>
  <c r="D693" i="5" s="1"/>
  <c r="L88" i="9" s="1"/>
  <c r="BL31" i="13" s="1"/>
  <c r="B731" i="5"/>
  <c r="D731" i="5" s="1"/>
  <c r="C731" i="5"/>
  <c r="B769" i="5"/>
  <c r="C769" i="5"/>
  <c r="B427" i="6"/>
  <c r="D427" i="6" s="1"/>
  <c r="O88" i="9" s="1"/>
  <c r="BO31" i="13" s="1"/>
  <c r="C427" i="6"/>
  <c r="B465" i="6"/>
  <c r="C465" i="6"/>
  <c r="B503" i="6"/>
  <c r="D503" i="6" s="1"/>
  <c r="Q88" i="9" s="1"/>
  <c r="BQ31" i="13" s="1"/>
  <c r="C503" i="6"/>
  <c r="B85" i="7"/>
  <c r="C85" i="7"/>
  <c r="B199" i="7"/>
  <c r="D199" i="7" s="1"/>
  <c r="S88" i="9" s="1"/>
  <c r="BS31" i="13" s="1"/>
  <c r="C199" i="7"/>
  <c r="B237" i="7"/>
  <c r="C237" i="7"/>
  <c r="B351" i="7"/>
  <c r="D351" i="7" s="1"/>
  <c r="U88" i="9" s="1"/>
  <c r="BU31" i="13" s="1"/>
  <c r="C351" i="7"/>
  <c r="B389" i="7"/>
  <c r="C389" i="7"/>
  <c r="B123" i="8"/>
  <c r="D123" i="8" s="1"/>
  <c r="W88" i="9" s="1"/>
  <c r="BW31" i="13" s="1"/>
  <c r="C123" i="8"/>
  <c r="B238" i="5"/>
  <c r="C238" i="5"/>
  <c r="D238" i="5" s="1"/>
  <c r="E89" i="9" s="1"/>
  <c r="BE32" i="13" s="1"/>
  <c r="B390" i="5"/>
  <c r="D390" i="5" s="1"/>
  <c r="C390" i="5"/>
  <c r="B428" i="5"/>
  <c r="C428" i="5"/>
  <c r="B542" i="5"/>
  <c r="C542" i="5"/>
  <c r="D542" i="5"/>
  <c r="H89" i="9" s="1"/>
  <c r="BH32" i="13" s="1"/>
  <c r="B580" i="5"/>
  <c r="C580" i="5"/>
  <c r="B618" i="5"/>
  <c r="C618" i="5"/>
  <c r="B656" i="5"/>
  <c r="C656" i="5"/>
  <c r="B694" i="5"/>
  <c r="C694" i="5"/>
  <c r="B732" i="5"/>
  <c r="C732" i="5"/>
  <c r="B770" i="5"/>
  <c r="C770" i="5"/>
  <c r="D770" i="5"/>
  <c r="N89" i="9" s="1"/>
  <c r="BN32" i="13" s="1"/>
  <c r="B428" i="6"/>
  <c r="C428" i="6"/>
  <c r="B466" i="6"/>
  <c r="D466" i="6" s="1"/>
  <c r="P89" i="9" s="1"/>
  <c r="BP32" i="13" s="1"/>
  <c r="C466" i="6"/>
  <c r="B504" i="6"/>
  <c r="C504" i="6"/>
  <c r="D504" i="6"/>
  <c r="Q89" i="9" s="1"/>
  <c r="BQ32" i="13" s="1"/>
  <c r="B86" i="7"/>
  <c r="D86" i="7" s="1"/>
  <c r="R89" i="9" s="1"/>
  <c r="BR32" i="13" s="1"/>
  <c r="C86" i="7"/>
  <c r="B200" i="7"/>
  <c r="D200" i="7" s="1"/>
  <c r="S89" i="9" s="1"/>
  <c r="BS32" i="13" s="1"/>
  <c r="C200" i="7"/>
  <c r="B238" i="7"/>
  <c r="C238" i="7"/>
  <c r="B352" i="7"/>
  <c r="C352" i="7"/>
  <c r="B390" i="7"/>
  <c r="D390" i="7" s="1"/>
  <c r="V89" i="9" s="1"/>
  <c r="BV32" i="13" s="1"/>
  <c r="C390" i="7"/>
  <c r="B124" i="8"/>
  <c r="C124" i="8"/>
  <c r="B239" i="5"/>
  <c r="C239" i="5"/>
  <c r="B391" i="5"/>
  <c r="C391" i="5"/>
  <c r="B429" i="5"/>
  <c r="D429" i="5" s="1"/>
  <c r="G90" i="9" s="1"/>
  <c r="BG33" i="13" s="1"/>
  <c r="C429" i="5"/>
  <c r="B543" i="5"/>
  <c r="C543" i="5"/>
  <c r="B581" i="5"/>
  <c r="C581" i="5"/>
  <c r="B619" i="5"/>
  <c r="C619" i="5"/>
  <c r="B657" i="5"/>
  <c r="D657" i="5" s="1"/>
  <c r="K90" i="9" s="1"/>
  <c r="BK33" i="13" s="1"/>
  <c r="C657" i="5"/>
  <c r="B695" i="5"/>
  <c r="C695" i="5"/>
  <c r="B733" i="5"/>
  <c r="C733" i="5"/>
  <c r="B771" i="5"/>
  <c r="C771" i="5"/>
  <c r="B429" i="6"/>
  <c r="D429" i="6" s="1"/>
  <c r="O90" i="9" s="1"/>
  <c r="BO33" i="13" s="1"/>
  <c r="C429" i="6"/>
  <c r="B467" i="6"/>
  <c r="C467" i="6"/>
  <c r="B505" i="6"/>
  <c r="C505" i="6"/>
  <c r="D505" i="6" s="1"/>
  <c r="Q90" i="9" s="1"/>
  <c r="BQ33" i="13" s="1"/>
  <c r="B87" i="7"/>
  <c r="C87" i="7"/>
  <c r="D87" i="7" s="1"/>
  <c r="R90" i="9" s="1"/>
  <c r="BR33" i="13" s="1"/>
  <c r="B201" i="7"/>
  <c r="C201" i="7"/>
  <c r="B239" i="7"/>
  <c r="C239" i="7"/>
  <c r="B353" i="7"/>
  <c r="D353" i="7" s="1"/>
  <c r="U90" i="9" s="1"/>
  <c r="BU33" i="13" s="1"/>
  <c r="C353" i="7"/>
  <c r="B391" i="7"/>
  <c r="C391" i="7"/>
  <c r="B125" i="8"/>
  <c r="C125" i="8"/>
  <c r="D125" i="8"/>
  <c r="W90" i="9" s="1"/>
  <c r="BW33" i="13" s="1"/>
  <c r="B240" i="5"/>
  <c r="C240" i="5"/>
  <c r="B392" i="5"/>
  <c r="D392" i="5" s="1"/>
  <c r="F91" i="9" s="1"/>
  <c r="BF34" i="13" s="1"/>
  <c r="C392" i="5"/>
  <c r="B430" i="5"/>
  <c r="C430" i="5"/>
  <c r="B544" i="5"/>
  <c r="C544" i="5"/>
  <c r="D544" i="5"/>
  <c r="H91" i="9" s="1"/>
  <c r="BH34" i="13" s="1"/>
  <c r="B582" i="5"/>
  <c r="C582" i="5"/>
  <c r="B620" i="5"/>
  <c r="C620" i="5"/>
  <c r="D620" i="5"/>
  <c r="J91" i="9" s="1"/>
  <c r="BJ34" i="13" s="1"/>
  <c r="B658" i="5"/>
  <c r="C658" i="5"/>
  <c r="D658" i="5"/>
  <c r="K91" i="9" s="1"/>
  <c r="BK34" i="13" s="1"/>
  <c r="B696" i="5"/>
  <c r="C696" i="5"/>
  <c r="B734" i="5"/>
  <c r="C734" i="5"/>
  <c r="B772" i="5"/>
  <c r="C772" i="5"/>
  <c r="B430" i="6"/>
  <c r="C430" i="6"/>
  <c r="B468" i="6"/>
  <c r="C468" i="6"/>
  <c r="B506" i="6"/>
  <c r="D506" i="6" s="1"/>
  <c r="Q91" i="9" s="1"/>
  <c r="BQ34" i="13" s="1"/>
  <c r="C506" i="6"/>
  <c r="B88" i="7"/>
  <c r="D88" i="7" s="1"/>
  <c r="R91" i="9" s="1"/>
  <c r="BR34" i="13" s="1"/>
  <c r="C88" i="7"/>
  <c r="B202" i="7"/>
  <c r="D202" i="7" s="1"/>
  <c r="S91" i="9" s="1"/>
  <c r="BS34" i="13" s="1"/>
  <c r="C202" i="7"/>
  <c r="B240" i="7"/>
  <c r="D240" i="7" s="1"/>
  <c r="T91" i="9" s="1"/>
  <c r="BT34" i="13" s="1"/>
  <c r="C240" i="7"/>
  <c r="B354" i="7"/>
  <c r="C354" i="7"/>
  <c r="B392" i="7"/>
  <c r="D392" i="7" s="1"/>
  <c r="V91" i="9" s="1"/>
  <c r="BV34" i="13" s="1"/>
  <c r="C392" i="7"/>
  <c r="B126" i="8"/>
  <c r="C126" i="8"/>
  <c r="B241" i="5"/>
  <c r="C241" i="5"/>
  <c r="B393" i="5"/>
  <c r="D393" i="5" s="1"/>
  <c r="F92" i="9" s="1"/>
  <c r="BF35" i="13" s="1"/>
  <c r="C393" i="5"/>
  <c r="B431" i="5"/>
  <c r="C431" i="5"/>
  <c r="B545" i="5"/>
  <c r="C545" i="5"/>
  <c r="B583" i="5"/>
  <c r="C583" i="5"/>
  <c r="B621" i="5"/>
  <c r="D621" i="5" s="1"/>
  <c r="J92" i="9" s="1"/>
  <c r="BJ35" i="13" s="1"/>
  <c r="C621" i="5"/>
  <c r="B659" i="5"/>
  <c r="C659" i="5"/>
  <c r="B697" i="5"/>
  <c r="C697" i="5"/>
  <c r="D697" i="5" s="1"/>
  <c r="L92" i="9" s="1"/>
  <c r="BL35" i="13" s="1"/>
  <c r="B735" i="5"/>
  <c r="C735" i="5"/>
  <c r="B773" i="5"/>
  <c r="C773" i="5"/>
  <c r="B431" i="6"/>
  <c r="C431" i="6"/>
  <c r="D431" i="6"/>
  <c r="O92" i="9" s="1"/>
  <c r="BO35" i="13" s="1"/>
  <c r="B469" i="6"/>
  <c r="C469" i="6"/>
  <c r="B507" i="6"/>
  <c r="C507" i="6"/>
  <c r="D507" i="6"/>
  <c r="Q92" i="9" s="1"/>
  <c r="BQ35" i="13" s="1"/>
  <c r="B89" i="7"/>
  <c r="C89" i="7"/>
  <c r="B203" i="7"/>
  <c r="D203" i="7" s="1"/>
  <c r="S92" i="9" s="1"/>
  <c r="BS35" i="13" s="1"/>
  <c r="C203" i="7"/>
  <c r="B241" i="7"/>
  <c r="C241" i="7"/>
  <c r="D241" i="7" s="1"/>
  <c r="T92" i="9" s="1"/>
  <c r="BT35" i="13" s="1"/>
  <c r="B355" i="7"/>
  <c r="C355" i="7"/>
  <c r="D355" i="7"/>
  <c r="U92" i="9" s="1"/>
  <c r="BU35" i="13" s="1"/>
  <c r="B393" i="7"/>
  <c r="D393" i="7" s="1"/>
  <c r="V92" i="9" s="1"/>
  <c r="BV35" i="13" s="1"/>
  <c r="C393" i="7"/>
  <c r="B127" i="8"/>
  <c r="D127" i="8" s="1"/>
  <c r="W92" i="9" s="1"/>
  <c r="BW35" i="13" s="1"/>
  <c r="C127" i="8"/>
  <c r="B242" i="5"/>
  <c r="C242" i="5"/>
  <c r="B394" i="5"/>
  <c r="D394" i="5" s="1"/>
  <c r="C394" i="5"/>
  <c r="B432" i="5"/>
  <c r="C432" i="5"/>
  <c r="B546" i="5"/>
  <c r="C546" i="5"/>
  <c r="B584" i="5"/>
  <c r="C584" i="5"/>
  <c r="B622" i="5"/>
  <c r="C622" i="5"/>
  <c r="B660" i="5"/>
  <c r="C660" i="5"/>
  <c r="B698" i="5"/>
  <c r="C698" i="5"/>
  <c r="B736" i="5"/>
  <c r="C736" i="5"/>
  <c r="B774" i="5"/>
  <c r="D774" i="5" s="1"/>
  <c r="N93" i="9" s="1"/>
  <c r="BN36" i="13" s="1"/>
  <c r="C774" i="5"/>
  <c r="B432" i="6"/>
  <c r="D432" i="6" s="1"/>
  <c r="O93" i="9" s="1"/>
  <c r="BO36" i="13" s="1"/>
  <c r="C432" i="6"/>
  <c r="B470" i="6"/>
  <c r="C470" i="6"/>
  <c r="B508" i="6"/>
  <c r="C508" i="6"/>
  <c r="D508" i="6"/>
  <c r="Q93" i="9" s="1"/>
  <c r="BQ36" i="13" s="1"/>
  <c r="B90" i="7"/>
  <c r="D90" i="7" s="1"/>
  <c r="R93" i="9" s="1"/>
  <c r="BR36" i="13" s="1"/>
  <c r="C90" i="7"/>
  <c r="B204" i="7"/>
  <c r="C204" i="7"/>
  <c r="B242" i="7"/>
  <c r="C242" i="7"/>
  <c r="D242" i="7"/>
  <c r="T93" i="9" s="1"/>
  <c r="BT36" i="13" s="1"/>
  <c r="B356" i="7"/>
  <c r="D356" i="7" s="1"/>
  <c r="U93" i="9" s="1"/>
  <c r="BU36" i="13" s="1"/>
  <c r="C356" i="7"/>
  <c r="B394" i="7"/>
  <c r="C394" i="7"/>
  <c r="B128" i="8"/>
  <c r="C128" i="8"/>
  <c r="B243" i="5"/>
  <c r="D243" i="5" s="1"/>
  <c r="E94" i="9" s="1"/>
  <c r="BE37" i="13" s="1"/>
  <c r="C243" i="5"/>
  <c r="B395" i="5"/>
  <c r="C395" i="5"/>
  <c r="B433" i="5"/>
  <c r="C433" i="5"/>
  <c r="B547" i="5"/>
  <c r="C547" i="5"/>
  <c r="B585" i="5"/>
  <c r="D585" i="5" s="1"/>
  <c r="I94" i="9" s="1"/>
  <c r="BI37" i="13" s="1"/>
  <c r="C585" i="5"/>
  <c r="B623" i="5"/>
  <c r="C623" i="5"/>
  <c r="B661" i="5"/>
  <c r="C661" i="5"/>
  <c r="B699" i="5"/>
  <c r="C699" i="5"/>
  <c r="B737" i="5"/>
  <c r="D737" i="5" s="1"/>
  <c r="M94" i="9" s="1"/>
  <c r="BM37" i="13" s="1"/>
  <c r="C737" i="5"/>
  <c r="B775" i="5"/>
  <c r="C775" i="5"/>
  <c r="B433" i="6"/>
  <c r="C433" i="6"/>
  <c r="D433" i="6"/>
  <c r="O94" i="9" s="1"/>
  <c r="BO37" i="13" s="1"/>
  <c r="B471" i="6"/>
  <c r="D471" i="6" s="1"/>
  <c r="C471" i="6"/>
  <c r="P94" i="9"/>
  <c r="BP37" i="13" s="1"/>
  <c r="B509" i="6"/>
  <c r="C509" i="6"/>
  <c r="D509" i="6"/>
  <c r="Q94" i="9"/>
  <c r="BQ37" i="13" s="1"/>
  <c r="B91" i="7"/>
  <c r="C91" i="7"/>
  <c r="B205" i="7"/>
  <c r="C205" i="7"/>
  <c r="B243" i="7"/>
  <c r="D243" i="7" s="1"/>
  <c r="T94" i="9" s="1"/>
  <c r="BT37" i="13" s="1"/>
  <c r="C243" i="7"/>
  <c r="B357" i="7"/>
  <c r="C357" i="7"/>
  <c r="B395" i="7"/>
  <c r="C395" i="7"/>
  <c r="D395" i="7"/>
  <c r="V94" i="9" s="1"/>
  <c r="BV37" i="13" s="1"/>
  <c r="B129" i="8"/>
  <c r="C129" i="8"/>
  <c r="D129" i="8"/>
  <c r="W94" i="9" s="1"/>
  <c r="BW37" i="13" s="1"/>
  <c r="B172" i="5"/>
  <c r="C172" i="5"/>
  <c r="D61" i="9"/>
  <c r="BD4" i="13" s="1"/>
  <c r="B174" i="5"/>
  <c r="C174" i="5"/>
  <c r="D63" i="9"/>
  <c r="BD6" i="13" s="1"/>
  <c r="B175" i="5"/>
  <c r="C175" i="5"/>
  <c r="B176" i="5"/>
  <c r="C176" i="5"/>
  <c r="E176" i="5" s="1"/>
  <c r="D65" i="9"/>
  <c r="BD8" i="13" s="1"/>
  <c r="B177" i="5"/>
  <c r="C177" i="5"/>
  <c r="D66" i="9"/>
  <c r="BD9" i="13" s="1"/>
  <c r="B178" i="5"/>
  <c r="C178" i="5"/>
  <c r="B179" i="5"/>
  <c r="D68" i="9" s="1"/>
  <c r="BD11" i="13" s="1"/>
  <c r="C179" i="5"/>
  <c r="B180" i="5"/>
  <c r="C180" i="5"/>
  <c r="D69" i="9"/>
  <c r="BD12" i="13" s="1"/>
  <c r="B181" i="5"/>
  <c r="D70" i="9" s="1"/>
  <c r="BD13" i="13" s="1"/>
  <c r="C181" i="5"/>
  <c r="B182" i="5"/>
  <c r="D71" i="9" s="1"/>
  <c r="C182" i="5"/>
  <c r="B183" i="5"/>
  <c r="C183" i="5"/>
  <c r="D72" i="9"/>
  <c r="BD15" i="13" s="1"/>
  <c r="B184" i="5"/>
  <c r="D73" i="9" s="1"/>
  <c r="BD16" i="13" s="1"/>
  <c r="C184" i="5"/>
  <c r="B185" i="5"/>
  <c r="C185" i="5"/>
  <c r="D74" i="9" s="1"/>
  <c r="BD17" i="13" s="1"/>
  <c r="B186" i="5"/>
  <c r="C186" i="5"/>
  <c r="D75" i="9"/>
  <c r="BD18" i="13" s="1"/>
  <c r="B187" i="5"/>
  <c r="D76" i="9" s="1"/>
  <c r="BD19" i="13" s="1"/>
  <c r="C187" i="5"/>
  <c r="B188" i="5"/>
  <c r="C188" i="5"/>
  <c r="B189" i="5"/>
  <c r="C189" i="5"/>
  <c r="B190" i="5"/>
  <c r="D190" i="5" s="1"/>
  <c r="C190" i="5"/>
  <c r="B191" i="5"/>
  <c r="C191" i="5"/>
  <c r="B192" i="5"/>
  <c r="D192" i="5" s="1"/>
  <c r="D81" i="9" s="1"/>
  <c r="BD24" i="13" s="1"/>
  <c r="C192" i="5"/>
  <c r="B193" i="5"/>
  <c r="C193" i="5"/>
  <c r="B194" i="5"/>
  <c r="C194" i="5"/>
  <c r="B195" i="5"/>
  <c r="D195" i="5" s="1"/>
  <c r="D84" i="9" s="1"/>
  <c r="BD27" i="13" s="1"/>
  <c r="C195" i="5"/>
  <c r="B196" i="5"/>
  <c r="C196" i="5"/>
  <c r="B197" i="5"/>
  <c r="C197" i="5"/>
  <c r="B198" i="5"/>
  <c r="C198" i="5"/>
  <c r="B199" i="5"/>
  <c r="C199" i="5"/>
  <c r="B200" i="5"/>
  <c r="D200" i="5" s="1"/>
  <c r="C200" i="5"/>
  <c r="B201" i="5"/>
  <c r="D201" i="5" s="1"/>
  <c r="D90" i="9" s="1"/>
  <c r="BD33" i="13" s="1"/>
  <c r="C201" i="5"/>
  <c r="B202" i="5"/>
  <c r="C202" i="5"/>
  <c r="B203" i="5"/>
  <c r="D203" i="5" s="1"/>
  <c r="C203" i="5"/>
  <c r="B204" i="5"/>
  <c r="C204" i="5"/>
  <c r="B205" i="5"/>
  <c r="C205" i="5"/>
  <c r="B171" i="5"/>
  <c r="C171" i="5"/>
  <c r="B57" i="5"/>
  <c r="C57" i="5"/>
  <c r="B95" i="5"/>
  <c r="C95" i="5"/>
  <c r="B133" i="5"/>
  <c r="C133" i="5"/>
  <c r="B247" i="5"/>
  <c r="C247" i="5"/>
  <c r="B285" i="5"/>
  <c r="C285" i="5"/>
  <c r="B323" i="5"/>
  <c r="C323" i="5"/>
  <c r="B437" i="5"/>
  <c r="C437" i="5"/>
  <c r="K19" i="9"/>
  <c r="AG3" i="13" s="1"/>
  <c r="B475" i="5"/>
  <c r="C475" i="5"/>
  <c r="E475" i="5" s="1"/>
  <c r="L19" i="9"/>
  <c r="AH3" i="13" s="1"/>
  <c r="B19" i="6"/>
  <c r="C19" i="6"/>
  <c r="M19" i="9"/>
  <c r="AI3" i="13" s="1"/>
  <c r="B57" i="6"/>
  <c r="C57" i="6"/>
  <c r="E57" i="6" s="1"/>
  <c r="N19" i="9"/>
  <c r="AJ3" i="13" s="1"/>
  <c r="B95" i="6"/>
  <c r="C95" i="6"/>
  <c r="O19" i="9"/>
  <c r="AK3" i="13" s="1"/>
  <c r="B133" i="6"/>
  <c r="C133" i="6"/>
  <c r="E133" i="6" s="1"/>
  <c r="P19" i="9"/>
  <c r="AL3" i="13" s="1"/>
  <c r="B171" i="6"/>
  <c r="C171" i="6"/>
  <c r="Q19" i="9"/>
  <c r="AM3" i="13" s="1"/>
  <c r="B209" i="6"/>
  <c r="C209" i="6"/>
  <c r="R19" i="9"/>
  <c r="AN3" i="13"/>
  <c r="B247" i="6"/>
  <c r="C247" i="6"/>
  <c r="S19" i="9"/>
  <c r="AO3" i="13" s="1"/>
  <c r="B285" i="6"/>
  <c r="C285" i="6"/>
  <c r="T19" i="9"/>
  <c r="AP3" i="13" s="1"/>
  <c r="B323" i="6"/>
  <c r="C323" i="6"/>
  <c r="U19" i="9"/>
  <c r="AQ3" i="13" s="1"/>
  <c r="B361" i="6"/>
  <c r="C361" i="6"/>
  <c r="V19" i="9"/>
  <c r="AR3" i="13" s="1"/>
  <c r="B513" i="6"/>
  <c r="C513" i="6"/>
  <c r="W19" i="9"/>
  <c r="AS3" i="13" s="1"/>
  <c r="B551" i="6"/>
  <c r="C551" i="6"/>
  <c r="E551" i="6" s="1"/>
  <c r="X19" i="9"/>
  <c r="AT3" i="13" s="1"/>
  <c r="B589" i="6"/>
  <c r="C589" i="6"/>
  <c r="Y19" i="9"/>
  <c r="AU3" i="13" s="1"/>
  <c r="B627" i="6"/>
  <c r="C627" i="6"/>
  <c r="Z19" i="9"/>
  <c r="AV3" i="13" s="1"/>
  <c r="B19" i="7"/>
  <c r="C19" i="7"/>
  <c r="AA19" i="9"/>
  <c r="AW3" i="13" s="1"/>
  <c r="B95" i="7"/>
  <c r="C95" i="7"/>
  <c r="AB19" i="9"/>
  <c r="AX3" i="13" s="1"/>
  <c r="B133" i="7"/>
  <c r="C133" i="7"/>
  <c r="AC19" i="9"/>
  <c r="AY3" i="13" s="1"/>
  <c r="B247" i="7"/>
  <c r="C247" i="7"/>
  <c r="AD19" i="9"/>
  <c r="AZ3" i="13" s="1"/>
  <c r="B285" i="7"/>
  <c r="C285" i="7"/>
  <c r="AE19" i="9"/>
  <c r="BA3" i="13" s="1"/>
  <c r="B19" i="8"/>
  <c r="C19" i="8"/>
  <c r="AF19" i="9"/>
  <c r="BB3" i="13" s="1"/>
  <c r="B57" i="8"/>
  <c r="C57" i="8"/>
  <c r="E57" i="8" s="1"/>
  <c r="AG19" i="9"/>
  <c r="AF3" i="11" s="1"/>
  <c r="B58" i="5"/>
  <c r="C58" i="5"/>
  <c r="E20" i="9"/>
  <c r="AA4" i="13" s="1"/>
  <c r="B96" i="5"/>
  <c r="C96" i="5"/>
  <c r="F20" i="9"/>
  <c r="AB4" i="13" s="1"/>
  <c r="B134" i="5"/>
  <c r="C134" i="5"/>
  <c r="B248" i="5"/>
  <c r="C248" i="5"/>
  <c r="H20" i="9"/>
  <c r="AD4" i="13" s="1"/>
  <c r="B286" i="5"/>
  <c r="C286" i="5"/>
  <c r="I20" i="9"/>
  <c r="AE4" i="13" s="1"/>
  <c r="B324" i="5"/>
  <c r="C324" i="5"/>
  <c r="J20" i="9"/>
  <c r="AF4" i="13" s="1"/>
  <c r="B438" i="5"/>
  <c r="C438" i="5"/>
  <c r="K20" i="9"/>
  <c r="AG4" i="13" s="1"/>
  <c r="B476" i="5"/>
  <c r="C476" i="5"/>
  <c r="L20" i="9"/>
  <c r="AH4" i="13" s="1"/>
  <c r="B20" i="6"/>
  <c r="C20" i="6"/>
  <c r="M20" i="9"/>
  <c r="AI4" i="13" s="1"/>
  <c r="B58" i="6"/>
  <c r="C58" i="6"/>
  <c r="E58" i="6" s="1"/>
  <c r="N20" i="9"/>
  <c r="AJ4" i="13" s="1"/>
  <c r="B96" i="6"/>
  <c r="C96" i="6"/>
  <c r="O20" i="9"/>
  <c r="AK4" i="13" s="1"/>
  <c r="B134" i="6"/>
  <c r="C134" i="6"/>
  <c r="P20" i="9"/>
  <c r="AL4" i="13" s="1"/>
  <c r="B172" i="6"/>
  <c r="C172" i="6"/>
  <c r="Q20" i="9"/>
  <c r="AM4" i="13" s="1"/>
  <c r="B210" i="6"/>
  <c r="C210" i="6"/>
  <c r="R20" i="9"/>
  <c r="AN4" i="13" s="1"/>
  <c r="B248" i="6"/>
  <c r="C248" i="6"/>
  <c r="S20" i="9"/>
  <c r="AO4" i="13" s="1"/>
  <c r="B286" i="6"/>
  <c r="C286" i="6"/>
  <c r="T20" i="9"/>
  <c r="AP4" i="13" s="1"/>
  <c r="B324" i="6"/>
  <c r="C324" i="6"/>
  <c r="E324" i="6" s="1"/>
  <c r="U20" i="9"/>
  <c r="AQ4" i="13" s="1"/>
  <c r="B362" i="6"/>
  <c r="C362" i="6"/>
  <c r="E362" i="6" s="1"/>
  <c r="V20" i="9"/>
  <c r="AR4" i="13" s="1"/>
  <c r="B514" i="6"/>
  <c r="C514" i="6"/>
  <c r="W20" i="9"/>
  <c r="AS4" i="13" s="1"/>
  <c r="B552" i="6"/>
  <c r="E552" i="6" s="1"/>
  <c r="C552" i="6"/>
  <c r="X20" i="9"/>
  <c r="AT4" i="13" s="1"/>
  <c r="B590" i="6"/>
  <c r="C590" i="6"/>
  <c r="Y20" i="9"/>
  <c r="AU4" i="13" s="1"/>
  <c r="B628" i="6"/>
  <c r="C628" i="6"/>
  <c r="Z20" i="9"/>
  <c r="AV4" i="13" s="1"/>
  <c r="B20" i="7"/>
  <c r="C20" i="7"/>
  <c r="AA20" i="9"/>
  <c r="AW4" i="13" s="1"/>
  <c r="B96" i="7"/>
  <c r="C96" i="7"/>
  <c r="AB20" i="9"/>
  <c r="AX4" i="13" s="1"/>
  <c r="B134" i="7"/>
  <c r="C134" i="7"/>
  <c r="AC20" i="9"/>
  <c r="AY4" i="13" s="1"/>
  <c r="B248" i="7"/>
  <c r="C248" i="7"/>
  <c r="AD20" i="9"/>
  <c r="AZ4" i="13" s="1"/>
  <c r="B286" i="7"/>
  <c r="C286" i="7"/>
  <c r="AE20" i="9"/>
  <c r="BA4" i="13" s="1"/>
  <c r="B20" i="8"/>
  <c r="C20" i="8"/>
  <c r="AF20" i="9"/>
  <c r="BB4" i="13" s="1"/>
  <c r="B58" i="8"/>
  <c r="C58" i="8"/>
  <c r="AG20" i="9"/>
  <c r="BC4" i="13" s="1"/>
  <c r="B60" i="5"/>
  <c r="C60" i="5"/>
  <c r="B98" i="5"/>
  <c r="C98" i="5"/>
  <c r="F22" i="9"/>
  <c r="AB6" i="13" s="1"/>
  <c r="B136" i="5"/>
  <c r="C136" i="5"/>
  <c r="G22" i="9"/>
  <c r="AC6" i="13" s="1"/>
  <c r="B250" i="5"/>
  <c r="C250" i="5"/>
  <c r="H22" i="9"/>
  <c r="AD6" i="13" s="1"/>
  <c r="B288" i="5"/>
  <c r="C288" i="5"/>
  <c r="I22" i="9"/>
  <c r="AE6" i="13" s="1"/>
  <c r="B326" i="5"/>
  <c r="C326" i="5"/>
  <c r="B440" i="5"/>
  <c r="C440" i="5"/>
  <c r="K22" i="9"/>
  <c r="AG6" i="13" s="1"/>
  <c r="B478" i="5"/>
  <c r="C478" i="5"/>
  <c r="L22" i="9"/>
  <c r="AH6" i="13" s="1"/>
  <c r="B22" i="6"/>
  <c r="C22" i="6"/>
  <c r="M22" i="9"/>
  <c r="AI6" i="13" s="1"/>
  <c r="B60" i="6"/>
  <c r="C60" i="6"/>
  <c r="N22" i="9"/>
  <c r="AJ6" i="13" s="1"/>
  <c r="B98" i="6"/>
  <c r="E98" i="6" s="1"/>
  <c r="C98" i="6"/>
  <c r="O22" i="9"/>
  <c r="AK6" i="13" s="1"/>
  <c r="B136" i="6"/>
  <c r="C136" i="6"/>
  <c r="P22" i="9"/>
  <c r="AL6" i="13" s="1"/>
  <c r="B174" i="6"/>
  <c r="C174" i="6"/>
  <c r="Q22" i="9"/>
  <c r="AM6" i="13" s="1"/>
  <c r="B212" i="6"/>
  <c r="C212" i="6"/>
  <c r="R22" i="9"/>
  <c r="AN6" i="13" s="1"/>
  <c r="B250" i="6"/>
  <c r="C250" i="6"/>
  <c r="S22" i="9"/>
  <c r="AO6" i="13" s="1"/>
  <c r="B288" i="6"/>
  <c r="C288" i="6"/>
  <c r="T22" i="9"/>
  <c r="AP6" i="13" s="1"/>
  <c r="B326" i="6"/>
  <c r="C326" i="6"/>
  <c r="U22" i="9"/>
  <c r="AQ6" i="13"/>
  <c r="B364" i="6"/>
  <c r="C364" i="6"/>
  <c r="V22" i="9"/>
  <c r="AR6" i="13" s="1"/>
  <c r="B516" i="6"/>
  <c r="C516" i="6"/>
  <c r="W22" i="9"/>
  <c r="AS6" i="13" s="1"/>
  <c r="B554" i="6"/>
  <c r="C554" i="6"/>
  <c r="X22" i="9"/>
  <c r="AT6" i="13" s="1"/>
  <c r="B592" i="6"/>
  <c r="C592" i="6"/>
  <c r="Y22" i="9"/>
  <c r="AU6" i="13" s="1"/>
  <c r="B630" i="6"/>
  <c r="C630" i="6"/>
  <c r="Z22" i="9"/>
  <c r="AV6" i="13" s="1"/>
  <c r="B22" i="7"/>
  <c r="C22" i="7"/>
  <c r="AA22" i="9"/>
  <c r="AW6" i="13" s="1"/>
  <c r="B98" i="7"/>
  <c r="C98" i="7"/>
  <c r="AB22" i="9"/>
  <c r="AX6" i="13" s="1"/>
  <c r="B136" i="7"/>
  <c r="C136" i="7"/>
  <c r="AC22" i="9"/>
  <c r="AY6" i="13" s="1"/>
  <c r="B250" i="7"/>
  <c r="C250" i="7"/>
  <c r="E250" i="7" s="1"/>
  <c r="AD22" i="9"/>
  <c r="AZ6" i="13" s="1"/>
  <c r="B288" i="7"/>
  <c r="C288" i="7"/>
  <c r="AE22" i="9"/>
  <c r="BA6" i="13" s="1"/>
  <c r="B22" i="8"/>
  <c r="C22" i="8"/>
  <c r="AF22" i="9"/>
  <c r="BB6" i="13" s="1"/>
  <c r="B60" i="8"/>
  <c r="C60" i="8"/>
  <c r="AG22" i="9"/>
  <c r="BC6" i="13" s="1"/>
  <c r="B61" i="5"/>
  <c r="C61" i="5"/>
  <c r="B99" i="5"/>
  <c r="C99" i="5"/>
  <c r="F23" i="9"/>
  <c r="AB7" i="13" s="1"/>
  <c r="B137" i="5"/>
  <c r="C137" i="5"/>
  <c r="G23" i="9"/>
  <c r="AC7" i="13" s="1"/>
  <c r="B251" i="5"/>
  <c r="C251" i="5"/>
  <c r="B289" i="5"/>
  <c r="C289" i="5"/>
  <c r="I23" i="9"/>
  <c r="AE7" i="13" s="1"/>
  <c r="B327" i="5"/>
  <c r="C327" i="5"/>
  <c r="J23" i="9"/>
  <c r="AF7" i="13" s="1"/>
  <c r="B441" i="5"/>
  <c r="C441" i="5"/>
  <c r="K23" i="9"/>
  <c r="AG7" i="13" s="1"/>
  <c r="B479" i="5"/>
  <c r="C479" i="5"/>
  <c r="L23" i="9"/>
  <c r="AH7" i="13" s="1"/>
  <c r="B23" i="6"/>
  <c r="C23" i="6"/>
  <c r="M23" i="9"/>
  <c r="AI7" i="13" s="1"/>
  <c r="B61" i="6"/>
  <c r="C61" i="6"/>
  <c r="N23" i="9"/>
  <c r="AJ7" i="13" s="1"/>
  <c r="B99" i="6"/>
  <c r="C99" i="6"/>
  <c r="E99" i="6" s="1"/>
  <c r="O23" i="9"/>
  <c r="AK7" i="13" s="1"/>
  <c r="B137" i="6"/>
  <c r="C137" i="6"/>
  <c r="P23" i="9"/>
  <c r="AL7" i="13" s="1"/>
  <c r="B175" i="6"/>
  <c r="C175" i="6"/>
  <c r="Q23" i="9"/>
  <c r="AM7" i="13" s="1"/>
  <c r="B213" i="6"/>
  <c r="C213" i="6"/>
  <c r="R23" i="9"/>
  <c r="AN7" i="13" s="1"/>
  <c r="B251" i="6"/>
  <c r="C251" i="6"/>
  <c r="S23" i="9"/>
  <c r="AO7" i="13" s="1"/>
  <c r="B289" i="6"/>
  <c r="C289" i="6"/>
  <c r="T23" i="9"/>
  <c r="AP7" i="13" s="1"/>
  <c r="B327" i="6"/>
  <c r="C327" i="6"/>
  <c r="E327" i="6" s="1"/>
  <c r="U23" i="9"/>
  <c r="AQ7" i="13" s="1"/>
  <c r="B365" i="6"/>
  <c r="C365" i="6"/>
  <c r="V23" i="9"/>
  <c r="AR7" i="13" s="1"/>
  <c r="B517" i="6"/>
  <c r="C517" i="6"/>
  <c r="W23" i="9"/>
  <c r="AS7" i="13" s="1"/>
  <c r="B555" i="6"/>
  <c r="C555" i="6"/>
  <c r="X23" i="9"/>
  <c r="AT7" i="13" s="1"/>
  <c r="B593" i="6"/>
  <c r="C593" i="6"/>
  <c r="Y23" i="9"/>
  <c r="AU7" i="13" s="1"/>
  <c r="B631" i="6"/>
  <c r="C631" i="6"/>
  <c r="Z23" i="9"/>
  <c r="AV7" i="13" s="1"/>
  <c r="B23" i="7"/>
  <c r="C23" i="7"/>
  <c r="AA23" i="9"/>
  <c r="AW7" i="13" s="1"/>
  <c r="B99" i="7"/>
  <c r="C99" i="7"/>
  <c r="AB23" i="9"/>
  <c r="AX7" i="13" s="1"/>
  <c r="B137" i="7"/>
  <c r="C137" i="7"/>
  <c r="AC23" i="9"/>
  <c r="AY7" i="13" s="1"/>
  <c r="B251" i="7"/>
  <c r="E251" i="7" s="1"/>
  <c r="C251" i="7"/>
  <c r="AD23" i="9"/>
  <c r="AZ7" i="13" s="1"/>
  <c r="B289" i="7"/>
  <c r="C289" i="7"/>
  <c r="AE23" i="9"/>
  <c r="BA7" i="13" s="1"/>
  <c r="B23" i="8"/>
  <c r="C23" i="8"/>
  <c r="AF23" i="9"/>
  <c r="BB7" i="13" s="1"/>
  <c r="B61" i="8"/>
  <c r="C61" i="8"/>
  <c r="AG23" i="9"/>
  <c r="BC7" i="13" s="1"/>
  <c r="B62" i="5"/>
  <c r="C62" i="5"/>
  <c r="E24" i="9"/>
  <c r="AA8" i="13" s="1"/>
  <c r="B100" i="5"/>
  <c r="C100" i="5"/>
  <c r="F24" i="9"/>
  <c r="AB8" i="13" s="1"/>
  <c r="B138" i="5"/>
  <c r="C138" i="5"/>
  <c r="G24" i="9"/>
  <c r="AC8" i="13" s="1"/>
  <c r="B252" i="5"/>
  <c r="C252" i="5"/>
  <c r="H24" i="9"/>
  <c r="AD8" i="13" s="1"/>
  <c r="B290" i="5"/>
  <c r="C290" i="5"/>
  <c r="I24" i="9"/>
  <c r="AE8" i="13" s="1"/>
  <c r="B328" i="5"/>
  <c r="C328" i="5"/>
  <c r="J24" i="9"/>
  <c r="AF8" i="13" s="1"/>
  <c r="B442" i="5"/>
  <c r="C442" i="5"/>
  <c r="K24" i="9"/>
  <c r="J8" i="11" s="1"/>
  <c r="B480" i="5"/>
  <c r="C480" i="5"/>
  <c r="L24" i="9"/>
  <c r="AH8" i="13" s="1"/>
  <c r="B24" i="6"/>
  <c r="C24" i="6"/>
  <c r="M24" i="9"/>
  <c r="AI8" i="13" s="1"/>
  <c r="B62" i="6"/>
  <c r="C62" i="6"/>
  <c r="N24" i="9"/>
  <c r="AJ8" i="13"/>
  <c r="B100" i="6"/>
  <c r="C100" i="6"/>
  <c r="O24" i="9"/>
  <c r="AK8" i="13" s="1"/>
  <c r="B138" i="6"/>
  <c r="C138" i="6"/>
  <c r="P24" i="9"/>
  <c r="AL8" i="13" s="1"/>
  <c r="B176" i="6"/>
  <c r="C176" i="6"/>
  <c r="Q24" i="9"/>
  <c r="AM8" i="13" s="1"/>
  <c r="B214" i="6"/>
  <c r="C214" i="6"/>
  <c r="R24" i="9"/>
  <c r="AN8" i="13" s="1"/>
  <c r="B252" i="6"/>
  <c r="C252" i="6"/>
  <c r="S24" i="9"/>
  <c r="AO8" i="13" s="1"/>
  <c r="B290" i="6"/>
  <c r="C290" i="6"/>
  <c r="T24" i="9"/>
  <c r="AP8" i="13" s="1"/>
  <c r="B328" i="6"/>
  <c r="C328" i="6"/>
  <c r="U24" i="9"/>
  <c r="AQ8" i="13" s="1"/>
  <c r="B366" i="6"/>
  <c r="C366" i="6"/>
  <c r="V24" i="9"/>
  <c r="AR8" i="13" s="1"/>
  <c r="B518" i="6"/>
  <c r="E518" i="6" s="1"/>
  <c r="C518" i="6"/>
  <c r="W24" i="9"/>
  <c r="AS8" i="13" s="1"/>
  <c r="B556" i="6"/>
  <c r="C556" i="6"/>
  <c r="X24" i="9"/>
  <c r="AT8" i="13" s="1"/>
  <c r="B594" i="6"/>
  <c r="C594" i="6"/>
  <c r="Y24" i="9"/>
  <c r="AU8" i="13" s="1"/>
  <c r="B632" i="6"/>
  <c r="C632" i="6"/>
  <c r="Z24" i="9"/>
  <c r="AV8" i="13" s="1"/>
  <c r="B24" i="7"/>
  <c r="C24" i="7"/>
  <c r="AA24" i="9"/>
  <c r="AW8" i="13"/>
  <c r="B100" i="7"/>
  <c r="C100" i="7"/>
  <c r="AB24" i="9"/>
  <c r="AX8" i="13" s="1"/>
  <c r="B138" i="7"/>
  <c r="C138" i="7"/>
  <c r="AC24" i="9"/>
  <c r="AY8" i="13" s="1"/>
  <c r="B252" i="7"/>
  <c r="C252" i="7"/>
  <c r="AD24" i="9"/>
  <c r="AZ8" i="13" s="1"/>
  <c r="B290" i="7"/>
  <c r="C290" i="7"/>
  <c r="AE24" i="9"/>
  <c r="BA8" i="13" s="1"/>
  <c r="B24" i="8"/>
  <c r="C24" i="8"/>
  <c r="AF24" i="9"/>
  <c r="BB8" i="13" s="1"/>
  <c r="B62" i="8"/>
  <c r="C62" i="8"/>
  <c r="AG24" i="9"/>
  <c r="BC8" i="13" s="1"/>
  <c r="B63" i="5"/>
  <c r="E63" i="5" s="1"/>
  <c r="C63" i="5"/>
  <c r="E25" i="9"/>
  <c r="AA9" i="13" s="1"/>
  <c r="B101" i="5"/>
  <c r="C101" i="5"/>
  <c r="F25" i="9"/>
  <c r="AB9" i="13" s="1"/>
  <c r="B139" i="5"/>
  <c r="C139" i="5"/>
  <c r="G25" i="9"/>
  <c r="AC9" i="13" s="1"/>
  <c r="B253" i="5"/>
  <c r="C253" i="5"/>
  <c r="H25" i="9"/>
  <c r="AD9" i="13" s="1"/>
  <c r="B291" i="5"/>
  <c r="C291" i="5"/>
  <c r="B329" i="5"/>
  <c r="C329" i="5"/>
  <c r="J25" i="9"/>
  <c r="AF9" i="13" s="1"/>
  <c r="B443" i="5"/>
  <c r="C443" i="5"/>
  <c r="K25" i="9"/>
  <c r="AG9" i="13" s="1"/>
  <c r="B481" i="5"/>
  <c r="C481" i="5"/>
  <c r="L25" i="9"/>
  <c r="AH9" i="13" s="1"/>
  <c r="B25" i="6"/>
  <c r="C25" i="6"/>
  <c r="M25" i="9"/>
  <c r="AI9" i="13" s="1"/>
  <c r="B63" i="6"/>
  <c r="C63" i="6"/>
  <c r="N25" i="9"/>
  <c r="AJ9" i="13" s="1"/>
  <c r="B101" i="6"/>
  <c r="C101" i="6"/>
  <c r="O25" i="9"/>
  <c r="AK9" i="13" s="1"/>
  <c r="B139" i="6"/>
  <c r="C139" i="6"/>
  <c r="P25" i="9"/>
  <c r="AL9" i="13" s="1"/>
  <c r="B177" i="6"/>
  <c r="C177" i="6"/>
  <c r="Q25" i="9"/>
  <c r="AM9" i="13" s="1"/>
  <c r="B215" i="6"/>
  <c r="C215" i="6"/>
  <c r="R25" i="9"/>
  <c r="AN9" i="13" s="1"/>
  <c r="B253" i="6"/>
  <c r="C253" i="6"/>
  <c r="S25" i="9"/>
  <c r="AO9" i="13" s="1"/>
  <c r="B291" i="6"/>
  <c r="C291" i="6"/>
  <c r="T25" i="9"/>
  <c r="AP9" i="13" s="1"/>
  <c r="B329" i="6"/>
  <c r="C329" i="6"/>
  <c r="U25" i="9"/>
  <c r="AQ9" i="13" s="1"/>
  <c r="B367" i="6"/>
  <c r="C367" i="6"/>
  <c r="V25" i="9"/>
  <c r="AR9" i="13" s="1"/>
  <c r="B519" i="6"/>
  <c r="C519" i="6"/>
  <c r="W25" i="9"/>
  <c r="AS9" i="13" s="1"/>
  <c r="B557" i="6"/>
  <c r="C557" i="6"/>
  <c r="X25" i="9"/>
  <c r="AT9" i="13" s="1"/>
  <c r="B595" i="6"/>
  <c r="C595" i="6"/>
  <c r="Y25" i="9"/>
  <c r="AU9" i="13" s="1"/>
  <c r="B633" i="6"/>
  <c r="C633" i="6"/>
  <c r="Z25" i="9"/>
  <c r="AV9" i="13" s="1"/>
  <c r="B25" i="7"/>
  <c r="C25" i="7"/>
  <c r="AA25" i="9"/>
  <c r="AW9" i="13" s="1"/>
  <c r="B101" i="7"/>
  <c r="C101" i="7"/>
  <c r="AB25" i="9"/>
  <c r="AX9" i="13" s="1"/>
  <c r="B139" i="7"/>
  <c r="C139" i="7"/>
  <c r="AC25" i="9"/>
  <c r="AY9" i="13" s="1"/>
  <c r="B253" i="7"/>
  <c r="C253" i="7"/>
  <c r="AD25" i="9"/>
  <c r="AZ9" i="13" s="1"/>
  <c r="B291" i="7"/>
  <c r="C291" i="7"/>
  <c r="AE25" i="9"/>
  <c r="BA9" i="13" s="1"/>
  <c r="B25" i="8"/>
  <c r="C25" i="8"/>
  <c r="AF25" i="9"/>
  <c r="BB9" i="13" s="1"/>
  <c r="B63" i="8"/>
  <c r="C63" i="8"/>
  <c r="AG25" i="9"/>
  <c r="BC9" i="13" s="1"/>
  <c r="B64" i="5"/>
  <c r="C64" i="5"/>
  <c r="B102" i="5"/>
  <c r="C102" i="5"/>
  <c r="B140" i="5"/>
  <c r="C140" i="5"/>
  <c r="B254" i="5"/>
  <c r="C254" i="5"/>
  <c r="B292" i="5"/>
  <c r="C292" i="5"/>
  <c r="B330" i="5"/>
  <c r="C330" i="5"/>
  <c r="B444" i="5"/>
  <c r="C444" i="5"/>
  <c r="B482" i="5"/>
  <c r="C482" i="5"/>
  <c r="B26" i="6"/>
  <c r="C26" i="6"/>
  <c r="B64" i="6"/>
  <c r="C64" i="6"/>
  <c r="B102" i="6"/>
  <c r="C102" i="6"/>
  <c r="B140" i="6"/>
  <c r="C140" i="6"/>
  <c r="B178" i="6"/>
  <c r="C178" i="6"/>
  <c r="B216" i="6"/>
  <c r="C216" i="6"/>
  <c r="B254" i="6"/>
  <c r="C254" i="6"/>
  <c r="B292" i="6"/>
  <c r="C292" i="6"/>
  <c r="B330" i="6"/>
  <c r="C330" i="6"/>
  <c r="B368" i="6"/>
  <c r="C368" i="6"/>
  <c r="V26" i="9"/>
  <c r="AR10" i="13" s="1"/>
  <c r="B520" i="6"/>
  <c r="W26" i="9" s="1"/>
  <c r="C520" i="6"/>
  <c r="B558" i="6"/>
  <c r="X26" i="9" s="1"/>
  <c r="C558" i="6"/>
  <c r="B596" i="6"/>
  <c r="C596" i="6"/>
  <c r="B634" i="6"/>
  <c r="C634" i="6"/>
  <c r="Z26" i="9"/>
  <c r="AV10" i="13" s="1"/>
  <c r="B26" i="7"/>
  <c r="C26" i="7"/>
  <c r="AA26" i="9"/>
  <c r="AW10" i="13" s="1"/>
  <c r="B102" i="7"/>
  <c r="C102" i="7"/>
  <c r="B140" i="7"/>
  <c r="C140" i="7"/>
  <c r="B254" i="7"/>
  <c r="C254" i="7"/>
  <c r="B292" i="7"/>
  <c r="C292" i="7"/>
  <c r="B26" i="8"/>
  <c r="C26" i="8"/>
  <c r="B64" i="8"/>
  <c r="C64" i="8"/>
  <c r="B65" i="5"/>
  <c r="C65" i="5"/>
  <c r="E27" i="9"/>
  <c r="AA11" i="13" s="1"/>
  <c r="B103" i="5"/>
  <c r="C103" i="5"/>
  <c r="F27" i="9" s="1"/>
  <c r="AB11" i="13" s="1"/>
  <c r="B141" i="5"/>
  <c r="C141" i="5"/>
  <c r="G27" i="9"/>
  <c r="AC11" i="13" s="1"/>
  <c r="B255" i="5"/>
  <c r="H27" i="9" s="1"/>
  <c r="AD11" i="13" s="1"/>
  <c r="C255" i="5"/>
  <c r="B293" i="5"/>
  <c r="I27" i="9" s="1"/>
  <c r="AE11" i="13" s="1"/>
  <c r="C293" i="5"/>
  <c r="B331" i="5"/>
  <c r="C331" i="5"/>
  <c r="J27" i="9"/>
  <c r="AF11" i="13" s="1"/>
  <c r="B445" i="5"/>
  <c r="C445" i="5"/>
  <c r="B483" i="5"/>
  <c r="C483" i="5"/>
  <c r="L27" i="9"/>
  <c r="AH11" i="13" s="1"/>
  <c r="B27" i="6"/>
  <c r="C27" i="6"/>
  <c r="M27" i="9"/>
  <c r="AI11" i="13" s="1"/>
  <c r="B65" i="6"/>
  <c r="C65" i="6"/>
  <c r="N27" i="9"/>
  <c r="AJ11" i="13" s="1"/>
  <c r="B103" i="6"/>
  <c r="C103" i="6"/>
  <c r="O27" i="9"/>
  <c r="AK11" i="13" s="1"/>
  <c r="B141" i="6"/>
  <c r="P27" i="9" s="1"/>
  <c r="AL11" i="13" s="1"/>
  <c r="C141" i="6"/>
  <c r="B179" i="6"/>
  <c r="C179" i="6"/>
  <c r="Q27" i="9"/>
  <c r="AM11" i="13" s="1"/>
  <c r="B217" i="6"/>
  <c r="C217" i="6"/>
  <c r="R27" i="9"/>
  <c r="AN11" i="13" s="1"/>
  <c r="B255" i="6"/>
  <c r="C255" i="6"/>
  <c r="B293" i="6"/>
  <c r="C293" i="6"/>
  <c r="T27" i="9"/>
  <c r="AP11" i="13" s="1"/>
  <c r="B331" i="6"/>
  <c r="C331" i="6"/>
  <c r="U27" i="9"/>
  <c r="AQ11" i="13" s="1"/>
  <c r="B369" i="6"/>
  <c r="C369" i="6"/>
  <c r="V27" i="9"/>
  <c r="AR11" i="13" s="1"/>
  <c r="B521" i="6"/>
  <c r="W27" i="9" s="1"/>
  <c r="AS11" i="13" s="1"/>
  <c r="C521" i="6"/>
  <c r="B559" i="6"/>
  <c r="C559" i="6"/>
  <c r="B597" i="6"/>
  <c r="C597" i="6"/>
  <c r="Y27" i="9" s="1"/>
  <c r="AU11" i="13" s="1"/>
  <c r="B635" i="6"/>
  <c r="C635" i="6"/>
  <c r="Z27" i="9"/>
  <c r="AV11" i="13" s="1"/>
  <c r="B27" i="7"/>
  <c r="C27" i="7"/>
  <c r="AA27" i="9"/>
  <c r="AW11" i="13" s="1"/>
  <c r="B103" i="7"/>
  <c r="C103" i="7"/>
  <c r="AB27" i="9"/>
  <c r="AX11" i="13" s="1"/>
  <c r="B141" i="7"/>
  <c r="C141" i="7"/>
  <c r="AC27" i="9" s="1"/>
  <c r="AY11" i="13" s="1"/>
  <c r="B255" i="7"/>
  <c r="AD27" i="9" s="1"/>
  <c r="AZ11" i="13" s="1"/>
  <c r="C255" i="7"/>
  <c r="B293" i="7"/>
  <c r="C293" i="7"/>
  <c r="AE27" i="9"/>
  <c r="BA11" i="13" s="1"/>
  <c r="B27" i="8"/>
  <c r="AF27" i="9" s="1"/>
  <c r="BB11" i="13" s="1"/>
  <c r="C27" i="8"/>
  <c r="B65" i="8"/>
  <c r="C65" i="8"/>
  <c r="AG27" i="9"/>
  <c r="BC11" i="13" s="1"/>
  <c r="B66" i="5"/>
  <c r="C66" i="5"/>
  <c r="B104" i="5"/>
  <c r="C104" i="5"/>
  <c r="F28" i="9"/>
  <c r="AB12" i="13" s="1"/>
  <c r="B142" i="5"/>
  <c r="C142" i="5"/>
  <c r="G28" i="9"/>
  <c r="AC12" i="13" s="1"/>
  <c r="B256" i="5"/>
  <c r="C256" i="5"/>
  <c r="H28" i="9"/>
  <c r="AD12" i="13" s="1"/>
  <c r="B294" i="5"/>
  <c r="C294" i="5"/>
  <c r="I28" i="9"/>
  <c r="AE12" i="13" s="1"/>
  <c r="B332" i="5"/>
  <c r="C332" i="5"/>
  <c r="J28" i="9"/>
  <c r="AF12" i="13" s="1"/>
  <c r="B446" i="5"/>
  <c r="C446" i="5"/>
  <c r="K28" i="9" s="1"/>
  <c r="AG12" i="13" s="1"/>
  <c r="B484" i="5"/>
  <c r="L28" i="9" s="1"/>
  <c r="AH12" i="13" s="1"/>
  <c r="C484" i="5"/>
  <c r="B28" i="6"/>
  <c r="C28" i="6"/>
  <c r="B66" i="6"/>
  <c r="C66" i="6"/>
  <c r="N28" i="9" s="1"/>
  <c r="AJ12" i="13" s="1"/>
  <c r="B104" i="6"/>
  <c r="C104" i="6"/>
  <c r="O28" i="9"/>
  <c r="AK12" i="13" s="1"/>
  <c r="B142" i="6"/>
  <c r="P28" i="9" s="1"/>
  <c r="AL12" i="13" s="1"/>
  <c r="C142" i="6"/>
  <c r="B180" i="6"/>
  <c r="C180" i="6"/>
  <c r="Q28" i="9"/>
  <c r="AM12" i="13" s="1"/>
  <c r="B218" i="6"/>
  <c r="R28" i="9" s="1"/>
  <c r="AN12" i="13" s="1"/>
  <c r="C218" i="6"/>
  <c r="B256" i="6"/>
  <c r="C256" i="6"/>
  <c r="S28" i="9"/>
  <c r="AO12" i="13" s="1"/>
  <c r="B294" i="6"/>
  <c r="T28" i="9" s="1"/>
  <c r="AP12" i="13" s="1"/>
  <c r="C294" i="6"/>
  <c r="B332" i="6"/>
  <c r="C332" i="6"/>
  <c r="U28" i="9" s="1"/>
  <c r="AQ12" i="13" s="1"/>
  <c r="B370" i="6"/>
  <c r="C370" i="6"/>
  <c r="V28" i="9"/>
  <c r="U12" i="11" s="1"/>
  <c r="B522" i="6"/>
  <c r="W28" i="9" s="1"/>
  <c r="AS12" i="13" s="1"/>
  <c r="C522" i="6"/>
  <c r="B560" i="6"/>
  <c r="C560" i="6"/>
  <c r="X28" i="9"/>
  <c r="AT12" i="13" s="1"/>
  <c r="B598" i="6"/>
  <c r="Y28" i="9" s="1"/>
  <c r="AU12" i="13" s="1"/>
  <c r="C598" i="6"/>
  <c r="B636" i="6"/>
  <c r="C636" i="6"/>
  <c r="Z28" i="9"/>
  <c r="AV12" i="13" s="1"/>
  <c r="B28" i="7"/>
  <c r="C28" i="7"/>
  <c r="AA28" i="9"/>
  <c r="AW12" i="13" s="1"/>
  <c r="B104" i="7"/>
  <c r="C104" i="7"/>
  <c r="B142" i="7"/>
  <c r="C142" i="7"/>
  <c r="AC28" i="9" s="1"/>
  <c r="AY12" i="13" s="1"/>
  <c r="B256" i="7"/>
  <c r="C256" i="7"/>
  <c r="AD28" i="9" s="1"/>
  <c r="AZ12" i="13" s="1"/>
  <c r="B294" i="7"/>
  <c r="AE28" i="9" s="1"/>
  <c r="BA12" i="13" s="1"/>
  <c r="C294" i="7"/>
  <c r="B28" i="8"/>
  <c r="AF28" i="9" s="1"/>
  <c r="BB12" i="13" s="1"/>
  <c r="C28" i="8"/>
  <c r="B66" i="8"/>
  <c r="AG28" i="9" s="1"/>
  <c r="C66" i="8"/>
  <c r="B67" i="5"/>
  <c r="E29" i="9" s="1"/>
  <c r="AA13" i="13" s="1"/>
  <c r="C67" i="5"/>
  <c r="B105" i="5"/>
  <c r="C105" i="5"/>
  <c r="F29" i="9" s="1"/>
  <c r="AB13" i="13" s="1"/>
  <c r="B143" i="5"/>
  <c r="C143" i="5"/>
  <c r="G29" i="9"/>
  <c r="AC13" i="13" s="1"/>
  <c r="B257" i="5"/>
  <c r="H29" i="9" s="1"/>
  <c r="AD13" i="13" s="1"/>
  <c r="C257" i="5"/>
  <c r="B295" i="5"/>
  <c r="C295" i="5"/>
  <c r="I29" i="9"/>
  <c r="AE13" i="13" s="1"/>
  <c r="B333" i="5"/>
  <c r="C333" i="5"/>
  <c r="B447" i="5"/>
  <c r="K29" i="9" s="1"/>
  <c r="AG13" i="13" s="1"/>
  <c r="C447" i="5"/>
  <c r="B485" i="5"/>
  <c r="C485" i="5"/>
  <c r="L29" i="9"/>
  <c r="AH13" i="13" s="1"/>
  <c r="B29" i="6"/>
  <c r="M29" i="9" s="1"/>
  <c r="AI13" i="13" s="1"/>
  <c r="C29" i="6"/>
  <c r="B67" i="6"/>
  <c r="C67" i="6"/>
  <c r="N29" i="9" s="1"/>
  <c r="AJ13" i="13" s="1"/>
  <c r="B105" i="6"/>
  <c r="C105" i="6"/>
  <c r="O29" i="9"/>
  <c r="AK13" i="13" s="1"/>
  <c r="B143" i="6"/>
  <c r="P29" i="9" s="1"/>
  <c r="AL13" i="13" s="1"/>
  <c r="C143" i="6"/>
  <c r="B181" i="6"/>
  <c r="C181" i="6"/>
  <c r="Q29" i="9"/>
  <c r="AM13" i="13" s="1"/>
  <c r="B219" i="6"/>
  <c r="R29" i="9" s="1"/>
  <c r="AN13" i="13" s="1"/>
  <c r="C219" i="6"/>
  <c r="B257" i="6"/>
  <c r="S29" i="9" s="1"/>
  <c r="AO13" i="13" s="1"/>
  <c r="C257" i="6"/>
  <c r="B295" i="6"/>
  <c r="T29" i="9" s="1"/>
  <c r="C295" i="6"/>
  <c r="B333" i="6"/>
  <c r="U29" i="9" s="1"/>
  <c r="AQ13" i="13" s="1"/>
  <c r="C333" i="6"/>
  <c r="B371" i="6"/>
  <c r="C371" i="6"/>
  <c r="V29" i="9"/>
  <c r="AR13" i="13" s="1"/>
  <c r="B523" i="6"/>
  <c r="W29" i="9" s="1"/>
  <c r="AS13" i="13" s="1"/>
  <c r="C523" i="6"/>
  <c r="B561" i="6"/>
  <c r="X29" i="9" s="1"/>
  <c r="AT13" i="13" s="1"/>
  <c r="C561" i="6"/>
  <c r="B599" i="6"/>
  <c r="Y29" i="9" s="1"/>
  <c r="C599" i="6"/>
  <c r="B637" i="6"/>
  <c r="C637" i="6"/>
  <c r="Z29" i="9"/>
  <c r="AV13" i="13" s="1"/>
  <c r="B29" i="7"/>
  <c r="C29" i="7"/>
  <c r="AA29" i="9"/>
  <c r="AW13" i="13" s="1"/>
  <c r="B105" i="7"/>
  <c r="AB29" i="9" s="1"/>
  <c r="AX13" i="13" s="1"/>
  <c r="C105" i="7"/>
  <c r="E105" i="7" s="1"/>
  <c r="B143" i="7"/>
  <c r="C143" i="7"/>
  <c r="AC29" i="9" s="1"/>
  <c r="AY13" i="13" s="1"/>
  <c r="B257" i="7"/>
  <c r="C257" i="7"/>
  <c r="AD29" i="9"/>
  <c r="AZ13" i="13" s="1"/>
  <c r="B295" i="7"/>
  <c r="C295" i="7"/>
  <c r="AE29" i="9"/>
  <c r="BA13" i="13" s="1"/>
  <c r="B29" i="8"/>
  <c r="C29" i="8"/>
  <c r="AF29" i="9"/>
  <c r="BB13" i="13" s="1"/>
  <c r="B67" i="8"/>
  <c r="AG29" i="9" s="1"/>
  <c r="BC13" i="13" s="1"/>
  <c r="C67" i="8"/>
  <c r="E67" i="8" s="1"/>
  <c r="B68" i="5"/>
  <c r="C68" i="5"/>
  <c r="B106" i="5"/>
  <c r="C106" i="5"/>
  <c r="B144" i="5"/>
  <c r="C144" i="5"/>
  <c r="G30" i="9"/>
  <c r="B258" i="5"/>
  <c r="C258" i="5"/>
  <c r="B296" i="5"/>
  <c r="C296" i="5"/>
  <c r="I30" i="9"/>
  <c r="B334" i="5"/>
  <c r="C334" i="5"/>
  <c r="B448" i="5"/>
  <c r="C448" i="5"/>
  <c r="K30" i="9"/>
  <c r="B486" i="5"/>
  <c r="C486" i="5"/>
  <c r="L30" i="9"/>
  <c r="AH14" i="13" s="1"/>
  <c r="B30" i="6"/>
  <c r="C30" i="6"/>
  <c r="B68" i="6"/>
  <c r="C68" i="6"/>
  <c r="B106" i="6"/>
  <c r="O30" i="9" s="1"/>
  <c r="C106" i="6"/>
  <c r="B144" i="6"/>
  <c r="C144" i="6"/>
  <c r="B182" i="6"/>
  <c r="C182" i="6"/>
  <c r="Q30" i="9"/>
  <c r="B220" i="6"/>
  <c r="C220" i="6"/>
  <c r="B258" i="6"/>
  <c r="C258" i="6"/>
  <c r="S30" i="9"/>
  <c r="B296" i="6"/>
  <c r="E296" i="6" s="1"/>
  <c r="C296" i="6"/>
  <c r="T30" i="9"/>
  <c r="AP14" i="13" s="1"/>
  <c r="B334" i="6"/>
  <c r="C334" i="6"/>
  <c r="B372" i="6"/>
  <c r="C372" i="6"/>
  <c r="V30" i="9"/>
  <c r="AR14" i="13" s="1"/>
  <c r="B524" i="6"/>
  <c r="C524" i="6"/>
  <c r="B562" i="6"/>
  <c r="C562" i="6"/>
  <c r="X30" i="9"/>
  <c r="B600" i="6"/>
  <c r="C600" i="6"/>
  <c r="B638" i="6"/>
  <c r="C638" i="6"/>
  <c r="Z30" i="9"/>
  <c r="AV14" i="13" s="1"/>
  <c r="B30" i="7"/>
  <c r="C30" i="7"/>
  <c r="AA30" i="9"/>
  <c r="AW14" i="13" s="1"/>
  <c r="B106" i="7"/>
  <c r="AB30" i="9" s="1"/>
  <c r="C106" i="7"/>
  <c r="B144" i="7"/>
  <c r="C144" i="7"/>
  <c r="B258" i="7"/>
  <c r="C258" i="7"/>
  <c r="B296" i="7"/>
  <c r="C296" i="7"/>
  <c r="B30" i="8"/>
  <c r="C30" i="8"/>
  <c r="AF30" i="9"/>
  <c r="B68" i="8"/>
  <c r="C68" i="8"/>
  <c r="B69" i="5"/>
  <c r="C69" i="5"/>
  <c r="B107" i="5"/>
  <c r="C107" i="5"/>
  <c r="F31" i="9"/>
  <c r="AB15" i="13" s="1"/>
  <c r="B145" i="5"/>
  <c r="G31" i="9" s="1"/>
  <c r="AC15" i="13" s="1"/>
  <c r="C145" i="5"/>
  <c r="B259" i="5"/>
  <c r="H31" i="9" s="1"/>
  <c r="AD15" i="13" s="1"/>
  <c r="C259" i="5"/>
  <c r="B297" i="5"/>
  <c r="C297" i="5"/>
  <c r="B335" i="5"/>
  <c r="J31" i="9" s="1"/>
  <c r="AF15" i="13" s="1"/>
  <c r="C335" i="5"/>
  <c r="B449" i="5"/>
  <c r="C449" i="5"/>
  <c r="K31" i="9" s="1"/>
  <c r="AG15" i="13" s="1"/>
  <c r="B487" i="5"/>
  <c r="C487" i="5"/>
  <c r="L31" i="9"/>
  <c r="AH15" i="13" s="1"/>
  <c r="B31" i="6"/>
  <c r="C31" i="6"/>
  <c r="M31" i="9"/>
  <c r="AI15" i="13" s="1"/>
  <c r="B69" i="6"/>
  <c r="C69" i="6"/>
  <c r="B107" i="6"/>
  <c r="O31" i="9" s="1"/>
  <c r="AK15" i="13" s="1"/>
  <c r="C107" i="6"/>
  <c r="B145" i="6"/>
  <c r="P31" i="9" s="1"/>
  <c r="AL15" i="13" s="1"/>
  <c r="C145" i="6"/>
  <c r="B183" i="6"/>
  <c r="Q31" i="9" s="1"/>
  <c r="AM15" i="13" s="1"/>
  <c r="C183" i="6"/>
  <c r="B221" i="6"/>
  <c r="R31" i="9" s="1"/>
  <c r="AN15" i="13" s="1"/>
  <c r="C221" i="6"/>
  <c r="B259" i="6"/>
  <c r="C259" i="6"/>
  <c r="S31" i="9" s="1"/>
  <c r="AO15" i="13" s="1"/>
  <c r="B297" i="6"/>
  <c r="C297" i="6"/>
  <c r="T31" i="9"/>
  <c r="AP15" i="13" s="1"/>
  <c r="B335" i="6"/>
  <c r="C335" i="6"/>
  <c r="U31" i="9"/>
  <c r="AQ15" i="13" s="1"/>
  <c r="B373" i="6"/>
  <c r="C373" i="6"/>
  <c r="V31" i="9"/>
  <c r="AR15" i="13" s="1"/>
  <c r="B525" i="6"/>
  <c r="W31" i="9" s="1"/>
  <c r="AS15" i="13" s="1"/>
  <c r="C525" i="6"/>
  <c r="B563" i="6"/>
  <c r="C563" i="6"/>
  <c r="X31" i="9" s="1"/>
  <c r="AT15" i="13" s="1"/>
  <c r="B601" i="6"/>
  <c r="C601" i="6"/>
  <c r="Y31" i="9"/>
  <c r="AU15" i="13" s="1"/>
  <c r="B639" i="6"/>
  <c r="C639" i="6"/>
  <c r="E639" i="6" s="1"/>
  <c r="Z31" i="9"/>
  <c r="AV15" i="13" s="1"/>
  <c r="B31" i="7"/>
  <c r="C31" i="7"/>
  <c r="AA31" i="9"/>
  <c r="AW15" i="13" s="1"/>
  <c r="B107" i="7"/>
  <c r="C107" i="7"/>
  <c r="AB31" i="9"/>
  <c r="AX15" i="13" s="1"/>
  <c r="B145" i="7"/>
  <c r="C145" i="7"/>
  <c r="B259" i="7"/>
  <c r="AD31" i="9" s="1"/>
  <c r="AZ15" i="13" s="1"/>
  <c r="C259" i="7"/>
  <c r="B297" i="7"/>
  <c r="AE31" i="9" s="1"/>
  <c r="BA15" i="13" s="1"/>
  <c r="C297" i="7"/>
  <c r="B31" i="8"/>
  <c r="AF31" i="9" s="1"/>
  <c r="BB15" i="13" s="1"/>
  <c r="C31" i="8"/>
  <c r="B69" i="8"/>
  <c r="AG31" i="9" s="1"/>
  <c r="BC15" i="13" s="1"/>
  <c r="C69" i="8"/>
  <c r="B70" i="5"/>
  <c r="C70" i="5"/>
  <c r="E32" i="9" s="1"/>
  <c r="AA16" i="13" s="1"/>
  <c r="B108" i="5"/>
  <c r="C108" i="5"/>
  <c r="F32" i="9"/>
  <c r="AB16" i="13" s="1"/>
  <c r="B146" i="5"/>
  <c r="C146" i="5"/>
  <c r="G32" i="9"/>
  <c r="AC16" i="13" s="1"/>
  <c r="B260" i="5"/>
  <c r="C260" i="5"/>
  <c r="H32" i="9"/>
  <c r="AD16" i="13" s="1"/>
  <c r="B298" i="5"/>
  <c r="C298" i="5"/>
  <c r="I32" i="9"/>
  <c r="AE16" i="13" s="1"/>
  <c r="B336" i="5"/>
  <c r="J32" i="9" s="1"/>
  <c r="AF16" i="13" s="1"/>
  <c r="C336" i="5"/>
  <c r="B450" i="5"/>
  <c r="C450" i="5"/>
  <c r="B488" i="5"/>
  <c r="L32" i="9" s="1"/>
  <c r="AH16" i="13" s="1"/>
  <c r="C488" i="5"/>
  <c r="B32" i="6"/>
  <c r="C32" i="6"/>
  <c r="M32" i="9" s="1"/>
  <c r="AI16" i="13" s="1"/>
  <c r="B70" i="6"/>
  <c r="C70" i="6"/>
  <c r="N32" i="9"/>
  <c r="AJ16" i="13" s="1"/>
  <c r="B108" i="6"/>
  <c r="C108" i="6"/>
  <c r="O32" i="9"/>
  <c r="AK16" i="13" s="1"/>
  <c r="B146" i="6"/>
  <c r="C146" i="6"/>
  <c r="P32" i="9"/>
  <c r="AL16" i="13" s="1"/>
  <c r="B184" i="6"/>
  <c r="Q32" i="9" s="1"/>
  <c r="AM16" i="13" s="1"/>
  <c r="C184" i="6"/>
  <c r="B222" i="6"/>
  <c r="R32" i="9" s="1"/>
  <c r="AN16" i="13" s="1"/>
  <c r="C222" i="6"/>
  <c r="B260" i="6"/>
  <c r="C260" i="6"/>
  <c r="S32" i="9"/>
  <c r="AO16" i="13" s="1"/>
  <c r="B298" i="6"/>
  <c r="T32" i="9" s="1"/>
  <c r="AP16" i="13" s="1"/>
  <c r="C298" i="6"/>
  <c r="B336" i="6"/>
  <c r="C336" i="6"/>
  <c r="U32" i="9" s="1"/>
  <c r="AQ16" i="13" s="1"/>
  <c r="B374" i="6"/>
  <c r="C374" i="6"/>
  <c r="V32" i="9"/>
  <c r="AR16" i="13" s="1"/>
  <c r="B526" i="6"/>
  <c r="C526" i="6"/>
  <c r="E526" i="6" s="1"/>
  <c r="W32" i="9"/>
  <c r="AS16" i="13" s="1"/>
  <c r="B564" i="6"/>
  <c r="C564" i="6"/>
  <c r="B602" i="6"/>
  <c r="Y32" i="9" s="1"/>
  <c r="AU16" i="13" s="1"/>
  <c r="C602" i="6"/>
  <c r="B640" i="6"/>
  <c r="C640" i="6"/>
  <c r="Z32" i="9"/>
  <c r="AV16" i="13" s="1"/>
  <c r="B32" i="7"/>
  <c r="C32" i="7"/>
  <c r="AA32" i="9"/>
  <c r="AW16" i="13" s="1"/>
  <c r="B108" i="7"/>
  <c r="C108" i="7"/>
  <c r="AB32" i="9"/>
  <c r="AX16" i="13" s="1"/>
  <c r="B146" i="7"/>
  <c r="C146" i="7"/>
  <c r="AC32" i="9"/>
  <c r="AY16" i="13" s="1"/>
  <c r="B260" i="7"/>
  <c r="AD32" i="9" s="1"/>
  <c r="AZ16" i="13" s="1"/>
  <c r="C260" i="7"/>
  <c r="B298" i="7"/>
  <c r="AE32" i="9" s="1"/>
  <c r="BA16" i="13" s="1"/>
  <c r="C298" i="7"/>
  <c r="B32" i="8"/>
  <c r="C32" i="8"/>
  <c r="B70" i="8"/>
  <c r="C70" i="8"/>
  <c r="B71" i="5"/>
  <c r="C71" i="5"/>
  <c r="E33" i="9" s="1"/>
  <c r="AA17" i="13" s="1"/>
  <c r="B109" i="5"/>
  <c r="C109" i="5"/>
  <c r="B147" i="5"/>
  <c r="C147" i="5"/>
  <c r="G33" i="9"/>
  <c r="AC17" i="13" s="1"/>
  <c r="B261" i="5"/>
  <c r="C261" i="5"/>
  <c r="H33" i="9"/>
  <c r="AD17" i="13" s="1"/>
  <c r="B299" i="5"/>
  <c r="E299" i="5" s="1"/>
  <c r="C299" i="5"/>
  <c r="I33" i="9"/>
  <c r="AE17" i="13" s="1"/>
  <c r="B337" i="5"/>
  <c r="J33" i="9" s="1"/>
  <c r="AF17" i="13" s="1"/>
  <c r="C337" i="5"/>
  <c r="E337" i="5" s="1"/>
  <c r="B451" i="5"/>
  <c r="K33" i="9" s="1"/>
  <c r="AG17" i="13" s="1"/>
  <c r="C451" i="5"/>
  <c r="B489" i="5"/>
  <c r="C489" i="5"/>
  <c r="B33" i="6"/>
  <c r="C33" i="6"/>
  <c r="M33" i="9" s="1"/>
  <c r="AI17" i="13" s="1"/>
  <c r="B71" i="6"/>
  <c r="C71" i="6"/>
  <c r="E71" i="6" s="1"/>
  <c r="N33" i="9"/>
  <c r="AJ17" i="13" s="1"/>
  <c r="B109" i="6"/>
  <c r="C109" i="6"/>
  <c r="O33" i="9"/>
  <c r="AK17" i="13" s="1"/>
  <c r="B147" i="6"/>
  <c r="C147" i="6"/>
  <c r="B185" i="6"/>
  <c r="Q33" i="9" s="1"/>
  <c r="AM17" i="13" s="1"/>
  <c r="C185" i="6"/>
  <c r="E185" i="6" s="1"/>
  <c r="B223" i="6"/>
  <c r="C223" i="6"/>
  <c r="R33" i="9"/>
  <c r="AN17" i="13" s="1"/>
  <c r="B261" i="6"/>
  <c r="E261" i="6" s="1"/>
  <c r="C261" i="6"/>
  <c r="B299" i="6"/>
  <c r="T33" i="9" s="1"/>
  <c r="AP17" i="13" s="1"/>
  <c r="C299" i="6"/>
  <c r="B337" i="6"/>
  <c r="C337" i="6"/>
  <c r="U33" i="9" s="1"/>
  <c r="AQ17" i="13" s="1"/>
  <c r="B375" i="6"/>
  <c r="C375" i="6"/>
  <c r="V33" i="9"/>
  <c r="AR17" i="13" s="1"/>
  <c r="B527" i="6"/>
  <c r="C527" i="6"/>
  <c r="W33" i="9"/>
  <c r="AS17" i="13" s="1"/>
  <c r="B565" i="6"/>
  <c r="C565" i="6"/>
  <c r="B603" i="6"/>
  <c r="Y33" i="9" s="1"/>
  <c r="AU17" i="13" s="1"/>
  <c r="C603" i="6"/>
  <c r="B641" i="6"/>
  <c r="Z33" i="9" s="1"/>
  <c r="AV17" i="13" s="1"/>
  <c r="C641" i="6"/>
  <c r="B33" i="7"/>
  <c r="C33" i="7"/>
  <c r="B109" i="7"/>
  <c r="C109" i="7"/>
  <c r="B147" i="7"/>
  <c r="C147" i="7"/>
  <c r="B261" i="7"/>
  <c r="C261" i="7"/>
  <c r="AD33" i="9"/>
  <c r="AZ17" i="13" s="1"/>
  <c r="B299" i="7"/>
  <c r="C299" i="7"/>
  <c r="E299" i="7" s="1"/>
  <c r="AE33" i="9"/>
  <c r="BA17" i="13" s="1"/>
  <c r="B33" i="8"/>
  <c r="C33" i="8"/>
  <c r="B71" i="8"/>
  <c r="AG33" i="9" s="1"/>
  <c r="BC17" i="13" s="1"/>
  <c r="C71" i="8"/>
  <c r="B72" i="5"/>
  <c r="E34" i="9" s="1"/>
  <c r="AA18" i="13" s="1"/>
  <c r="C72" i="5"/>
  <c r="B110" i="5"/>
  <c r="C110" i="5"/>
  <c r="B148" i="5"/>
  <c r="C148" i="5"/>
  <c r="B262" i="5"/>
  <c r="C262" i="5"/>
  <c r="H34" i="9"/>
  <c r="AD18" i="13" s="1"/>
  <c r="B300" i="5"/>
  <c r="C300" i="5"/>
  <c r="I34" i="9"/>
  <c r="AE18" i="13" s="1"/>
  <c r="B338" i="5"/>
  <c r="C338" i="5"/>
  <c r="E338" i="5" s="1"/>
  <c r="J34" i="9"/>
  <c r="AF18" i="13" s="1"/>
  <c r="B452" i="5"/>
  <c r="C452" i="5"/>
  <c r="B490" i="5"/>
  <c r="L34" i="9" s="1"/>
  <c r="AH18" i="13" s="1"/>
  <c r="C490" i="5"/>
  <c r="B34" i="6"/>
  <c r="C34" i="6"/>
  <c r="B72" i="6"/>
  <c r="C72" i="6"/>
  <c r="B110" i="6"/>
  <c r="C110" i="6"/>
  <c r="B148" i="6"/>
  <c r="C148" i="6"/>
  <c r="P34" i="9"/>
  <c r="AL18" i="13" s="1"/>
  <c r="B186" i="6"/>
  <c r="C186" i="6"/>
  <c r="Q34" i="9"/>
  <c r="AM18" i="13" s="1"/>
  <c r="B224" i="6"/>
  <c r="C224" i="6"/>
  <c r="R34" i="9"/>
  <c r="AN18" i="13" s="1"/>
  <c r="B262" i="6"/>
  <c r="C262" i="6"/>
  <c r="B300" i="6"/>
  <c r="T34" i="9" s="1"/>
  <c r="AP18" i="13" s="1"/>
  <c r="C300" i="6"/>
  <c r="B338" i="6"/>
  <c r="U34" i="9" s="1"/>
  <c r="AQ18" i="13" s="1"/>
  <c r="C338" i="6"/>
  <c r="B376" i="6"/>
  <c r="C376" i="6"/>
  <c r="B528" i="6"/>
  <c r="C528" i="6"/>
  <c r="B566" i="6"/>
  <c r="C566" i="6"/>
  <c r="X34" i="9"/>
  <c r="AT18" i="13" s="1"/>
  <c r="B604" i="6"/>
  <c r="C604" i="6"/>
  <c r="Y34" i="9"/>
  <c r="AU18" i="13" s="1"/>
  <c r="B642" i="6"/>
  <c r="C642" i="6"/>
  <c r="E642" i="6" s="1"/>
  <c r="Z34" i="9"/>
  <c r="AV18" i="13" s="1"/>
  <c r="B34" i="7"/>
  <c r="C34" i="7"/>
  <c r="B110" i="7"/>
  <c r="AB34" i="9" s="1"/>
  <c r="AX18" i="13" s="1"/>
  <c r="C110" i="7"/>
  <c r="B148" i="7"/>
  <c r="AC34" i="9" s="1"/>
  <c r="AY18" i="13" s="1"/>
  <c r="C148" i="7"/>
  <c r="B262" i="7"/>
  <c r="C262" i="7"/>
  <c r="B300" i="7"/>
  <c r="C300" i="7"/>
  <c r="B34" i="8"/>
  <c r="C34" i="8"/>
  <c r="AF34" i="9"/>
  <c r="BB18" i="13" s="1"/>
  <c r="B72" i="8"/>
  <c r="C72" i="8"/>
  <c r="E72" i="8" s="1"/>
  <c r="AG34" i="9"/>
  <c r="BC18" i="13" s="1"/>
  <c r="B73" i="5"/>
  <c r="C73" i="5"/>
  <c r="B111" i="5"/>
  <c r="C111" i="5"/>
  <c r="B149" i="5"/>
  <c r="G35" i="9" s="1"/>
  <c r="AC19" i="13" s="1"/>
  <c r="C149" i="5"/>
  <c r="B263" i="5"/>
  <c r="H35" i="9" s="1"/>
  <c r="AD19" i="13" s="1"/>
  <c r="C263" i="5"/>
  <c r="B301" i="5"/>
  <c r="C301" i="5"/>
  <c r="B339" i="5"/>
  <c r="C339" i="5"/>
  <c r="B453" i="5"/>
  <c r="C453" i="5"/>
  <c r="K35" i="9"/>
  <c r="AG19" i="13" s="1"/>
  <c r="B491" i="5"/>
  <c r="C491" i="5"/>
  <c r="E491" i="5" s="1"/>
  <c r="L35" i="9"/>
  <c r="AH19" i="13" s="1"/>
  <c r="B35" i="6"/>
  <c r="C35" i="6"/>
  <c r="M35" i="9"/>
  <c r="AI19" i="13" s="1"/>
  <c r="B73" i="6"/>
  <c r="C73" i="6"/>
  <c r="E73" i="6" s="1"/>
  <c r="N35" i="9"/>
  <c r="AJ19" i="13" s="1"/>
  <c r="B111" i="6"/>
  <c r="C111" i="6"/>
  <c r="O35" i="9"/>
  <c r="AK19" i="13" s="1"/>
  <c r="B149" i="6"/>
  <c r="C149" i="6"/>
  <c r="B187" i="6"/>
  <c r="C187" i="6"/>
  <c r="B225" i="6"/>
  <c r="R35" i="9" s="1"/>
  <c r="AN19" i="13" s="1"/>
  <c r="C225" i="6"/>
  <c r="E225" i="6" s="1"/>
  <c r="B263" i="6"/>
  <c r="C263" i="6"/>
  <c r="B301" i="6"/>
  <c r="C301" i="6"/>
  <c r="T35" i="9"/>
  <c r="AP19" i="13"/>
  <c r="B339" i="6"/>
  <c r="C339" i="6"/>
  <c r="B377" i="6"/>
  <c r="C377" i="6"/>
  <c r="B529" i="6"/>
  <c r="C529" i="6"/>
  <c r="B567" i="6"/>
  <c r="X35" i="9" s="1"/>
  <c r="AT19" i="13" s="1"/>
  <c r="C567" i="6"/>
  <c r="B605" i="6"/>
  <c r="Y35" i="9" s="1"/>
  <c r="AU19" i="13" s="1"/>
  <c r="C605" i="6"/>
  <c r="E605" i="6" s="1"/>
  <c r="B643" i="6"/>
  <c r="E643" i="6" s="1"/>
  <c r="C643" i="6"/>
  <c r="B35" i="7"/>
  <c r="C35" i="7"/>
  <c r="AA35" i="9"/>
  <c r="AW19" i="13" s="1"/>
  <c r="B111" i="7"/>
  <c r="C111" i="7"/>
  <c r="B149" i="7"/>
  <c r="C149" i="7"/>
  <c r="B263" i="7"/>
  <c r="C263" i="7"/>
  <c r="B301" i="7"/>
  <c r="C301" i="7"/>
  <c r="B35" i="8"/>
  <c r="AF35" i="9" s="1"/>
  <c r="BB19" i="13" s="1"/>
  <c r="C35" i="8"/>
  <c r="B73" i="8"/>
  <c r="C73" i="8"/>
  <c r="B74" i="5"/>
  <c r="C74" i="5"/>
  <c r="B112" i="5"/>
  <c r="F36" i="9" s="1"/>
  <c r="AB20" i="13" s="1"/>
  <c r="C112" i="5"/>
  <c r="B150" i="5"/>
  <c r="C150" i="5"/>
  <c r="B264" i="5"/>
  <c r="D264" i="5" s="1"/>
  <c r="C264" i="5"/>
  <c r="B302" i="5"/>
  <c r="C302" i="5"/>
  <c r="B340" i="5"/>
  <c r="C340" i="5"/>
  <c r="B454" i="5"/>
  <c r="C454" i="5"/>
  <c r="B492" i="5"/>
  <c r="C492" i="5"/>
  <c r="B36" i="6"/>
  <c r="C36" i="6"/>
  <c r="M36" i="9" s="1"/>
  <c r="AI20" i="13" s="1"/>
  <c r="B74" i="6"/>
  <c r="D74" i="6" s="1"/>
  <c r="N36" i="9" s="1"/>
  <c r="AJ20" i="13" s="1"/>
  <c r="C74" i="6"/>
  <c r="B112" i="6"/>
  <c r="O36" i="9" s="1"/>
  <c r="AK20" i="13" s="1"/>
  <c r="C112" i="6"/>
  <c r="B150" i="6"/>
  <c r="C150" i="6"/>
  <c r="P36" i="9"/>
  <c r="AL20" i="13" s="1"/>
  <c r="B188" i="6"/>
  <c r="C188" i="6"/>
  <c r="B226" i="6"/>
  <c r="C226" i="6"/>
  <c r="B264" i="6"/>
  <c r="C264" i="6"/>
  <c r="B302" i="6"/>
  <c r="C302" i="6"/>
  <c r="B340" i="6"/>
  <c r="U36" i="9" s="1"/>
  <c r="AQ20" i="13" s="1"/>
  <c r="C340" i="6"/>
  <c r="B378" i="6"/>
  <c r="C378" i="6"/>
  <c r="B530" i="6"/>
  <c r="W36" i="9" s="1"/>
  <c r="AS20" i="13" s="1"/>
  <c r="C530" i="6"/>
  <c r="B568" i="6"/>
  <c r="C568" i="6"/>
  <c r="X36" i="9" s="1"/>
  <c r="AT20" i="13" s="1"/>
  <c r="B606" i="6"/>
  <c r="C606" i="6"/>
  <c r="D606" i="6" s="1"/>
  <c r="Y36" i="9" s="1"/>
  <c r="AU20" i="13" s="1"/>
  <c r="B644" i="6"/>
  <c r="C644" i="6"/>
  <c r="B36" i="7"/>
  <c r="C36" i="7"/>
  <c r="B112" i="7"/>
  <c r="C112" i="7"/>
  <c r="AB36" i="9"/>
  <c r="AX20" i="13" s="1"/>
  <c r="B150" i="7"/>
  <c r="AC36" i="9" s="1"/>
  <c r="AY20" i="13" s="1"/>
  <c r="C150" i="7"/>
  <c r="B264" i="7"/>
  <c r="C264" i="7"/>
  <c r="B302" i="7"/>
  <c r="C302" i="7"/>
  <c r="AE36" i="9"/>
  <c r="BA20" i="13" s="1"/>
  <c r="B36" i="8"/>
  <c r="AF36" i="9" s="1"/>
  <c r="BB20" i="13" s="1"/>
  <c r="C36" i="8"/>
  <c r="B74" i="8"/>
  <c r="AG36" i="9" s="1"/>
  <c r="BC20" i="13" s="1"/>
  <c r="C74" i="8"/>
  <c r="B75" i="5"/>
  <c r="C75" i="5"/>
  <c r="B113" i="5"/>
  <c r="C113" i="5"/>
  <c r="B151" i="5"/>
  <c r="C151" i="5"/>
  <c r="B265" i="5"/>
  <c r="C265" i="5"/>
  <c r="B303" i="5"/>
  <c r="C303" i="5"/>
  <c r="B341" i="5"/>
  <c r="D341" i="5" s="1"/>
  <c r="J37" i="9" s="1"/>
  <c r="AF21" i="13" s="1"/>
  <c r="C341" i="5"/>
  <c r="B455" i="5"/>
  <c r="C455" i="5"/>
  <c r="B493" i="5"/>
  <c r="D493" i="5" s="1"/>
  <c r="L37" i="9" s="1"/>
  <c r="AH21" i="13" s="1"/>
  <c r="C493" i="5"/>
  <c r="B37" i="6"/>
  <c r="C37" i="6"/>
  <c r="M37" i="9"/>
  <c r="AI21" i="13" s="1"/>
  <c r="B75" i="6"/>
  <c r="C75" i="6"/>
  <c r="B113" i="6"/>
  <c r="C113" i="6"/>
  <c r="B151" i="6"/>
  <c r="C151" i="6"/>
  <c r="B189" i="6"/>
  <c r="C189" i="6"/>
  <c r="Q37" i="9" s="1"/>
  <c r="AM21" i="13" s="1"/>
  <c r="B227" i="6"/>
  <c r="C227" i="6"/>
  <c r="D227" i="6"/>
  <c r="R37" i="9"/>
  <c r="AN21" i="13" s="1"/>
  <c r="B265" i="6"/>
  <c r="S37" i="9" s="1"/>
  <c r="AO21" i="13" s="1"/>
  <c r="C265" i="6"/>
  <c r="B303" i="6"/>
  <c r="C303" i="6"/>
  <c r="B341" i="6"/>
  <c r="C341" i="6"/>
  <c r="B379" i="6"/>
  <c r="V37" i="9" s="1"/>
  <c r="AR21" i="13" s="1"/>
  <c r="C379" i="6"/>
  <c r="B531" i="6"/>
  <c r="C531" i="6"/>
  <c r="W37" i="9" s="1"/>
  <c r="AS21" i="13" s="1"/>
  <c r="B569" i="6"/>
  <c r="C569" i="6"/>
  <c r="X37" i="9" s="1"/>
  <c r="AT21" i="13" s="1"/>
  <c r="B607" i="6"/>
  <c r="C607" i="6"/>
  <c r="D607" i="6" s="1"/>
  <c r="Y37" i="9" s="1"/>
  <c r="AU21" i="13" s="1"/>
  <c r="B645" i="6"/>
  <c r="D645" i="6" s="1"/>
  <c r="Z37" i="9" s="1"/>
  <c r="AV21" i="13" s="1"/>
  <c r="C645" i="6"/>
  <c r="B37" i="7"/>
  <c r="D37" i="7" s="1"/>
  <c r="AA37" i="9" s="1"/>
  <c r="AW21" i="13" s="1"/>
  <c r="C37" i="7"/>
  <c r="B113" i="7"/>
  <c r="C113" i="7"/>
  <c r="D113" i="7" s="1"/>
  <c r="AB37" i="9" s="1"/>
  <c r="AX21" i="13" s="1"/>
  <c r="B151" i="7"/>
  <c r="AC37" i="9" s="1"/>
  <c r="AY21" i="13" s="1"/>
  <c r="C151" i="7"/>
  <c r="B265" i="7"/>
  <c r="AD37" i="9" s="1"/>
  <c r="AZ21" i="13" s="1"/>
  <c r="C265" i="7"/>
  <c r="B303" i="7"/>
  <c r="C303" i="7"/>
  <c r="AE37" i="9" s="1"/>
  <c r="BA21" i="13" s="1"/>
  <c r="B37" i="8"/>
  <c r="C37" i="8"/>
  <c r="B75" i="8"/>
  <c r="D75" i="8" s="1"/>
  <c r="AG37" i="9" s="1"/>
  <c r="BC21" i="13" s="1"/>
  <c r="C75" i="8"/>
  <c r="B76" i="5"/>
  <c r="C76" i="5"/>
  <c r="B114" i="5"/>
  <c r="C114" i="5"/>
  <c r="B152" i="5"/>
  <c r="C152" i="5"/>
  <c r="D152" i="5" s="1"/>
  <c r="B266" i="5"/>
  <c r="C266" i="5"/>
  <c r="B304" i="5"/>
  <c r="D304" i="5" s="1"/>
  <c r="C304" i="5"/>
  <c r="I38" i="9"/>
  <c r="AE22" i="13" s="1"/>
  <c r="B342" i="5"/>
  <c r="C342" i="5"/>
  <c r="D342" i="5" s="1"/>
  <c r="J38" i="9" s="1"/>
  <c r="AF22" i="13" s="1"/>
  <c r="B456" i="5"/>
  <c r="C456" i="5"/>
  <c r="B494" i="5"/>
  <c r="C494" i="5"/>
  <c r="B38" i="6"/>
  <c r="C38" i="6"/>
  <c r="B76" i="6"/>
  <c r="D76" i="6" s="1"/>
  <c r="N38" i="9" s="1"/>
  <c r="AJ22" i="13" s="1"/>
  <c r="C76" i="6"/>
  <c r="B114" i="6"/>
  <c r="C114" i="6"/>
  <c r="O38" i="9" s="1"/>
  <c r="AK22" i="13" s="1"/>
  <c r="B152" i="6"/>
  <c r="C152" i="6"/>
  <c r="B190" i="6"/>
  <c r="C190" i="6"/>
  <c r="B228" i="6"/>
  <c r="C228" i="6"/>
  <c r="D228" i="6" s="1"/>
  <c r="R38" i="9" s="1"/>
  <c r="AN22" i="13" s="1"/>
  <c r="B266" i="6"/>
  <c r="C266" i="6"/>
  <c r="B304" i="6"/>
  <c r="C304" i="6"/>
  <c r="B342" i="6"/>
  <c r="D342" i="6" s="1"/>
  <c r="U38" i="9" s="1"/>
  <c r="AQ22" i="13" s="1"/>
  <c r="C342" i="6"/>
  <c r="B380" i="6"/>
  <c r="C380" i="6"/>
  <c r="B532" i="6"/>
  <c r="W38" i="9" s="1"/>
  <c r="AS22" i="13" s="1"/>
  <c r="C532" i="6"/>
  <c r="B570" i="6"/>
  <c r="C570" i="6"/>
  <c r="B608" i="6"/>
  <c r="C608" i="6"/>
  <c r="B646" i="6"/>
  <c r="C646" i="6"/>
  <c r="D646" i="6" s="1"/>
  <c r="Z38" i="9" s="1"/>
  <c r="AV22" i="13" s="1"/>
  <c r="B38" i="7"/>
  <c r="C38" i="7"/>
  <c r="B114" i="7"/>
  <c r="C114" i="7"/>
  <c r="D114" i="7" s="1"/>
  <c r="AB38" i="9" s="1"/>
  <c r="AX22" i="13" s="1"/>
  <c r="B152" i="7"/>
  <c r="D152" i="7" s="1"/>
  <c r="AC38" i="9" s="1"/>
  <c r="AY22" i="13" s="1"/>
  <c r="C152" i="7"/>
  <c r="B266" i="7"/>
  <c r="AD38" i="9" s="1"/>
  <c r="AZ22" i="13" s="1"/>
  <c r="C266" i="7"/>
  <c r="B304" i="7"/>
  <c r="C304" i="7"/>
  <c r="AE38" i="9" s="1"/>
  <c r="BA22" i="13" s="1"/>
  <c r="B38" i="8"/>
  <c r="D38" i="8" s="1"/>
  <c r="AF38" i="9" s="1"/>
  <c r="BB22" i="13" s="1"/>
  <c r="C38" i="8"/>
  <c r="B76" i="8"/>
  <c r="C76" i="8"/>
  <c r="B77" i="5"/>
  <c r="C77" i="5"/>
  <c r="B115" i="5"/>
  <c r="C115" i="5"/>
  <c r="B153" i="5"/>
  <c r="C153" i="5"/>
  <c r="B267" i="5"/>
  <c r="C267" i="5"/>
  <c r="B305" i="5"/>
  <c r="C305" i="5"/>
  <c r="D305" i="5" s="1"/>
  <c r="B343" i="5"/>
  <c r="C343" i="5"/>
  <c r="B457" i="5"/>
  <c r="C457" i="5"/>
  <c r="B495" i="5"/>
  <c r="C495" i="5"/>
  <c r="B39" i="6"/>
  <c r="C39" i="6"/>
  <c r="B77" i="6"/>
  <c r="D77" i="6" s="1"/>
  <c r="N39" i="9" s="1"/>
  <c r="AJ23" i="13" s="1"/>
  <c r="C77" i="6"/>
  <c r="B115" i="6"/>
  <c r="O39" i="9" s="1"/>
  <c r="AK23" i="13" s="1"/>
  <c r="C115" i="6"/>
  <c r="B153" i="6"/>
  <c r="D153" i="6" s="1"/>
  <c r="P39" i="9" s="1"/>
  <c r="AL23" i="13" s="1"/>
  <c r="C153" i="6"/>
  <c r="B191" i="6"/>
  <c r="C191" i="6"/>
  <c r="D191" i="6"/>
  <c r="Q39" i="9" s="1"/>
  <c r="AM23" i="13" s="1"/>
  <c r="B229" i="6"/>
  <c r="C229" i="6"/>
  <c r="D229" i="6"/>
  <c r="R39" i="9" s="1"/>
  <c r="AN23" i="13" s="1"/>
  <c r="B267" i="6"/>
  <c r="C267" i="6"/>
  <c r="B305" i="6"/>
  <c r="D305" i="6" s="1"/>
  <c r="T39" i="9" s="1"/>
  <c r="C305" i="6"/>
  <c r="AP23" i="13"/>
  <c r="B343" i="6"/>
  <c r="C343" i="6"/>
  <c r="D343" i="6" s="1"/>
  <c r="U39" i="9"/>
  <c r="AQ23" i="13" s="1"/>
  <c r="B381" i="6"/>
  <c r="C381" i="6"/>
  <c r="B533" i="6"/>
  <c r="C533" i="6"/>
  <c r="D533" i="6" s="1"/>
  <c r="W39" i="9" s="1"/>
  <c r="AS23" i="13" s="1"/>
  <c r="B571" i="6"/>
  <c r="D571" i="6" s="1"/>
  <c r="X39" i="9" s="1"/>
  <c r="AT23" i="13" s="1"/>
  <c r="C571" i="6"/>
  <c r="B609" i="6"/>
  <c r="C609" i="6"/>
  <c r="D609" i="6"/>
  <c r="Y39" i="9" s="1"/>
  <c r="AU23" i="13" s="1"/>
  <c r="B647" i="6"/>
  <c r="C647" i="6"/>
  <c r="B39" i="7"/>
  <c r="C39" i="7"/>
  <c r="B115" i="7"/>
  <c r="D115" i="7" s="1"/>
  <c r="AB39" i="9" s="1"/>
  <c r="AX23" i="13" s="1"/>
  <c r="C115" i="7"/>
  <c r="B153" i="7"/>
  <c r="C153" i="7"/>
  <c r="B267" i="7"/>
  <c r="C267" i="7"/>
  <c r="AD39" i="9" s="1"/>
  <c r="AZ23" i="13" s="1"/>
  <c r="B305" i="7"/>
  <c r="C305" i="7"/>
  <c r="D305" i="7"/>
  <c r="AE39" i="9" s="1"/>
  <c r="BA23" i="13" s="1"/>
  <c r="B39" i="8"/>
  <c r="C39" i="8"/>
  <c r="B77" i="8"/>
  <c r="C77" i="8"/>
  <c r="B78" i="5"/>
  <c r="D78" i="5" s="1"/>
  <c r="E40" i="9" s="1"/>
  <c r="AA24" i="13" s="1"/>
  <c r="C78" i="5"/>
  <c r="B116" i="5"/>
  <c r="C116" i="5"/>
  <c r="B154" i="5"/>
  <c r="C154" i="5"/>
  <c r="B268" i="5"/>
  <c r="C268" i="5"/>
  <c r="B306" i="5"/>
  <c r="C306" i="5"/>
  <c r="B344" i="5"/>
  <c r="C344" i="5"/>
  <c r="B458" i="5"/>
  <c r="C458" i="5"/>
  <c r="B496" i="5"/>
  <c r="D496" i="5" s="1"/>
  <c r="L40" i="9" s="1"/>
  <c r="AH24" i="13" s="1"/>
  <c r="C496" i="5"/>
  <c r="B40" i="6"/>
  <c r="C40" i="6"/>
  <c r="D40" i="6" s="1"/>
  <c r="M40" i="9" s="1"/>
  <c r="AI24" i="13" s="1"/>
  <c r="B78" i="6"/>
  <c r="C78" i="6"/>
  <c r="B116" i="6"/>
  <c r="C116" i="6"/>
  <c r="B154" i="6"/>
  <c r="C154" i="6"/>
  <c r="B192" i="6"/>
  <c r="C192" i="6"/>
  <c r="D192" i="6" s="1"/>
  <c r="Q40" i="9" s="1"/>
  <c r="AM24" i="13" s="1"/>
  <c r="B230" i="6"/>
  <c r="C230" i="6"/>
  <c r="B268" i="6"/>
  <c r="D268" i="6" s="1"/>
  <c r="S40" i="9" s="1"/>
  <c r="AO24" i="13" s="1"/>
  <c r="C268" i="6"/>
  <c r="B306" i="6"/>
  <c r="D306" i="6" s="1"/>
  <c r="T40" i="9" s="1"/>
  <c r="AP24" i="13" s="1"/>
  <c r="C306" i="6"/>
  <c r="B344" i="6"/>
  <c r="D344" i="6" s="1"/>
  <c r="U40" i="9" s="1"/>
  <c r="AQ24" i="13" s="1"/>
  <c r="C344" i="6"/>
  <c r="B382" i="6"/>
  <c r="C382" i="6"/>
  <c r="B534" i="6"/>
  <c r="D534" i="6" s="1"/>
  <c r="W40" i="9" s="1"/>
  <c r="AS24" i="13" s="1"/>
  <c r="C534" i="6"/>
  <c r="B572" i="6"/>
  <c r="D572" i="6" s="1"/>
  <c r="X40" i="9" s="1"/>
  <c r="AT24" i="13" s="1"/>
  <c r="C572" i="6"/>
  <c r="B610" i="6"/>
  <c r="D610" i="6" s="1"/>
  <c r="Y40" i="9" s="1"/>
  <c r="AU24" i="13" s="1"/>
  <c r="C610" i="6"/>
  <c r="B648" i="6"/>
  <c r="C648" i="6"/>
  <c r="D648" i="6"/>
  <c r="Z40" i="9" s="1"/>
  <c r="AV24" i="13" s="1"/>
  <c r="B40" i="7"/>
  <c r="C40" i="7"/>
  <c r="D40" i="7"/>
  <c r="AA40" i="9" s="1"/>
  <c r="AW24" i="13" s="1"/>
  <c r="B116" i="7"/>
  <c r="C116" i="7"/>
  <c r="B154" i="7"/>
  <c r="C154" i="7"/>
  <c r="B268" i="7"/>
  <c r="C268" i="7"/>
  <c r="B306" i="7"/>
  <c r="C306" i="7"/>
  <c r="B40" i="8"/>
  <c r="C40" i="8"/>
  <c r="B78" i="8"/>
  <c r="C78" i="8"/>
  <c r="D78" i="8"/>
  <c r="AG40" i="9" s="1"/>
  <c r="BC24" i="13" s="1"/>
  <c r="B79" i="5"/>
  <c r="C79" i="5"/>
  <c r="B117" i="5"/>
  <c r="C117" i="5"/>
  <c r="B155" i="5"/>
  <c r="C155" i="5"/>
  <c r="B269" i="5"/>
  <c r="D269" i="5" s="1"/>
  <c r="H41" i="9" s="1"/>
  <c r="AD25" i="13" s="1"/>
  <c r="C269" i="5"/>
  <c r="B307" i="5"/>
  <c r="C307" i="5"/>
  <c r="B345" i="5"/>
  <c r="C345" i="5"/>
  <c r="B459" i="5"/>
  <c r="C459" i="5"/>
  <c r="B497" i="5"/>
  <c r="D497" i="5" s="1"/>
  <c r="L41" i="9" s="1"/>
  <c r="AH25" i="13" s="1"/>
  <c r="C497" i="5"/>
  <c r="B41" i="6"/>
  <c r="D41" i="6" s="1"/>
  <c r="C41" i="6"/>
  <c r="B79" i="6"/>
  <c r="D79" i="6" s="1"/>
  <c r="N41" i="9" s="1"/>
  <c r="AJ25" i="13" s="1"/>
  <c r="C79" i="6"/>
  <c r="B117" i="6"/>
  <c r="D117" i="6" s="1"/>
  <c r="O41" i="9" s="1"/>
  <c r="AK25" i="13" s="1"/>
  <c r="C117" i="6"/>
  <c r="B155" i="6"/>
  <c r="C155" i="6"/>
  <c r="B193" i="6"/>
  <c r="C193" i="6"/>
  <c r="B231" i="6"/>
  <c r="C231" i="6"/>
  <c r="B269" i="6"/>
  <c r="C269" i="6"/>
  <c r="B307" i="6"/>
  <c r="C307" i="6"/>
  <c r="B345" i="6"/>
  <c r="C345" i="6"/>
  <c r="B383" i="6"/>
  <c r="C383" i="6"/>
  <c r="B535" i="6"/>
  <c r="D535" i="6" s="1"/>
  <c r="W41" i="9" s="1"/>
  <c r="AS25" i="13" s="1"/>
  <c r="C535" i="6"/>
  <c r="B573" i="6"/>
  <c r="C573" i="6"/>
  <c r="B611" i="6"/>
  <c r="C611" i="6"/>
  <c r="B649" i="6"/>
  <c r="C649" i="6"/>
  <c r="B41" i="7"/>
  <c r="C41" i="7"/>
  <c r="D41" i="7"/>
  <c r="AA41" i="9" s="1"/>
  <c r="AW25" i="13" s="1"/>
  <c r="B117" i="7"/>
  <c r="D117" i="7" s="1"/>
  <c r="AB41" i="9" s="1"/>
  <c r="AX25" i="13" s="1"/>
  <c r="C117" i="7"/>
  <c r="B155" i="7"/>
  <c r="C155" i="7"/>
  <c r="D155" i="7"/>
  <c r="AC41" i="9" s="1"/>
  <c r="AY25" i="13" s="1"/>
  <c r="B269" i="7"/>
  <c r="C269" i="7"/>
  <c r="AD41" i="9" s="1"/>
  <c r="AZ25" i="13" s="1"/>
  <c r="B307" i="7"/>
  <c r="D307" i="7" s="1"/>
  <c r="AE41" i="9" s="1"/>
  <c r="BA25" i="13" s="1"/>
  <c r="C307" i="7"/>
  <c r="B41" i="8"/>
  <c r="C41" i="8"/>
  <c r="B79" i="8"/>
  <c r="C79" i="8"/>
  <c r="B80" i="5"/>
  <c r="C80" i="5"/>
  <c r="B118" i="5"/>
  <c r="D118" i="5" s="1"/>
  <c r="C118" i="5"/>
  <c r="B156" i="5"/>
  <c r="D156" i="5" s="1"/>
  <c r="C156" i="5"/>
  <c r="B270" i="5"/>
  <c r="C270" i="5"/>
  <c r="B308" i="5"/>
  <c r="C308" i="5"/>
  <c r="B346" i="5"/>
  <c r="C346" i="5"/>
  <c r="B460" i="5"/>
  <c r="C460" i="5"/>
  <c r="B498" i="5"/>
  <c r="D498" i="5" s="1"/>
  <c r="L42" i="9" s="1"/>
  <c r="AH26" i="13" s="1"/>
  <c r="C498" i="5"/>
  <c r="B42" i="6"/>
  <c r="C42" i="6"/>
  <c r="B80" i="6"/>
  <c r="C80" i="6"/>
  <c r="B118" i="6"/>
  <c r="D118" i="6" s="1"/>
  <c r="C118" i="6"/>
  <c r="B156" i="6"/>
  <c r="D156" i="6" s="1"/>
  <c r="P42" i="9" s="1"/>
  <c r="AL26" i="13" s="1"/>
  <c r="C156" i="6"/>
  <c r="B194" i="6"/>
  <c r="C194" i="6"/>
  <c r="D194" i="6"/>
  <c r="Q42" i="9" s="1"/>
  <c r="AM26" i="13" s="1"/>
  <c r="B232" i="6"/>
  <c r="C232" i="6"/>
  <c r="B270" i="6"/>
  <c r="C270" i="6"/>
  <c r="B308" i="6"/>
  <c r="C308" i="6"/>
  <c r="B346" i="6"/>
  <c r="C346" i="6"/>
  <c r="B384" i="6"/>
  <c r="C384" i="6"/>
  <c r="D384" i="6" s="1"/>
  <c r="V42" i="9" s="1"/>
  <c r="AR26" i="13" s="1"/>
  <c r="B536" i="6"/>
  <c r="C536" i="6"/>
  <c r="D536" i="6" s="1"/>
  <c r="W42" i="9" s="1"/>
  <c r="AS26" i="13" s="1"/>
  <c r="B574" i="6"/>
  <c r="C574" i="6"/>
  <c r="B612" i="6"/>
  <c r="D612" i="6" s="1"/>
  <c r="Y42" i="9" s="1"/>
  <c r="AU26" i="13" s="1"/>
  <c r="C612" i="6"/>
  <c r="B650" i="6"/>
  <c r="C650" i="6"/>
  <c r="D650" i="6" s="1"/>
  <c r="Z42" i="9" s="1"/>
  <c r="AV26" i="13" s="1"/>
  <c r="B42" i="7"/>
  <c r="C42" i="7"/>
  <c r="B118" i="7"/>
  <c r="C118" i="7"/>
  <c r="B156" i="7"/>
  <c r="D156" i="7" s="1"/>
  <c r="AC42" i="9" s="1"/>
  <c r="AY26" i="13" s="1"/>
  <c r="C156" i="7"/>
  <c r="B270" i="7"/>
  <c r="AD42" i="9" s="1"/>
  <c r="AZ26" i="13" s="1"/>
  <c r="C270" i="7"/>
  <c r="B308" i="7"/>
  <c r="D308" i="7" s="1"/>
  <c r="AE42" i="9" s="1"/>
  <c r="BA26" i="13" s="1"/>
  <c r="C308" i="7"/>
  <c r="B42" i="8"/>
  <c r="D42" i="8" s="1"/>
  <c r="AF42" i="9" s="1"/>
  <c r="BB26" i="13" s="1"/>
  <c r="C42" i="8"/>
  <c r="B80" i="8"/>
  <c r="C80" i="8"/>
  <c r="B81" i="5"/>
  <c r="C81" i="5"/>
  <c r="B119" i="5"/>
  <c r="C119" i="5"/>
  <c r="B157" i="5"/>
  <c r="C157" i="5"/>
  <c r="B271" i="5"/>
  <c r="C271" i="5"/>
  <c r="D271" i="5"/>
  <c r="H43" i="9" s="1"/>
  <c r="AD27" i="13" s="1"/>
  <c r="B309" i="5"/>
  <c r="C309" i="5"/>
  <c r="D309" i="5" s="1"/>
  <c r="B347" i="5"/>
  <c r="C347" i="5"/>
  <c r="B461" i="5"/>
  <c r="C461" i="5"/>
  <c r="B499" i="5"/>
  <c r="C499" i="5"/>
  <c r="B43" i="6"/>
  <c r="D43" i="6" s="1"/>
  <c r="M43" i="9" s="1"/>
  <c r="AI27" i="13" s="1"/>
  <c r="C43" i="6"/>
  <c r="B81" i="6"/>
  <c r="D81" i="6" s="1"/>
  <c r="N43" i="9" s="1"/>
  <c r="AJ27" i="13" s="1"/>
  <c r="C81" i="6"/>
  <c r="B119" i="6"/>
  <c r="C119" i="6"/>
  <c r="B157" i="6"/>
  <c r="D157" i="6" s="1"/>
  <c r="P43" i="9" s="1"/>
  <c r="AL27" i="13" s="1"/>
  <c r="C157" i="6"/>
  <c r="B195" i="6"/>
  <c r="C195" i="6"/>
  <c r="B233" i="6"/>
  <c r="C233" i="6"/>
  <c r="D233" i="6" s="1"/>
  <c r="R43" i="9" s="1"/>
  <c r="AN27" i="13" s="1"/>
  <c r="B271" i="6"/>
  <c r="C271" i="6"/>
  <c r="B309" i="6"/>
  <c r="C309" i="6"/>
  <c r="B347" i="6"/>
  <c r="C347" i="6"/>
  <c r="D347" i="6"/>
  <c r="U43" i="9" s="1"/>
  <c r="AQ27" i="13" s="1"/>
  <c r="B385" i="6"/>
  <c r="D385" i="6" s="1"/>
  <c r="V43" i="9" s="1"/>
  <c r="AR27" i="13" s="1"/>
  <c r="C385" i="6"/>
  <c r="B537" i="6"/>
  <c r="D537" i="6" s="1"/>
  <c r="W43" i="9" s="1"/>
  <c r="AS27" i="13" s="1"/>
  <c r="C537" i="6"/>
  <c r="B575" i="6"/>
  <c r="D575" i="6" s="1"/>
  <c r="X43" i="9" s="1"/>
  <c r="AT27" i="13" s="1"/>
  <c r="C575" i="6"/>
  <c r="B613" i="6"/>
  <c r="C613" i="6"/>
  <c r="B651" i="6"/>
  <c r="C651" i="6"/>
  <c r="B43" i="7"/>
  <c r="C43" i="7"/>
  <c r="B119" i="7"/>
  <c r="C119" i="7"/>
  <c r="B157" i="7"/>
  <c r="D157" i="7" s="1"/>
  <c r="AC43" i="9" s="1"/>
  <c r="AY27" i="13" s="1"/>
  <c r="C157" i="7"/>
  <c r="B271" i="7"/>
  <c r="D271" i="7" s="1"/>
  <c r="AD43" i="9" s="1"/>
  <c r="AZ27" i="13" s="1"/>
  <c r="C271" i="7"/>
  <c r="B309" i="7"/>
  <c r="C309" i="7"/>
  <c r="B43" i="8"/>
  <c r="C43" i="8"/>
  <c r="B81" i="8"/>
  <c r="D81" i="8" s="1"/>
  <c r="AG43" i="9" s="1"/>
  <c r="BC27" i="13" s="1"/>
  <c r="C81" i="8"/>
  <c r="B82" i="5"/>
  <c r="D82" i="5" s="1"/>
  <c r="E44" i="9" s="1"/>
  <c r="AA28" i="13" s="1"/>
  <c r="C82" i="5"/>
  <c r="B120" i="5"/>
  <c r="C120" i="5"/>
  <c r="B158" i="5"/>
  <c r="C158" i="5"/>
  <c r="B272" i="5"/>
  <c r="D272" i="5" s="1"/>
  <c r="H44" i="9" s="1"/>
  <c r="AD28" i="13" s="1"/>
  <c r="C272" i="5"/>
  <c r="B310" i="5"/>
  <c r="D310" i="5" s="1"/>
  <c r="C310" i="5"/>
  <c r="B348" i="5"/>
  <c r="C348" i="5"/>
  <c r="B462" i="5"/>
  <c r="C462" i="5"/>
  <c r="B500" i="5"/>
  <c r="C500" i="5"/>
  <c r="B44" i="6"/>
  <c r="C44" i="6"/>
  <c r="B82" i="6"/>
  <c r="C82" i="6"/>
  <c r="B120" i="6"/>
  <c r="D120" i="6" s="1"/>
  <c r="O44" i="9" s="1"/>
  <c r="AK28" i="13" s="1"/>
  <c r="C120" i="6"/>
  <c r="B158" i="6"/>
  <c r="D158" i="6" s="1"/>
  <c r="P44" i="9" s="1"/>
  <c r="AL28" i="13" s="1"/>
  <c r="C158" i="6"/>
  <c r="B196" i="6"/>
  <c r="D196" i="6" s="1"/>
  <c r="Q44" i="9" s="1"/>
  <c r="AM28" i="13" s="1"/>
  <c r="C196" i="6"/>
  <c r="B234" i="6"/>
  <c r="D234" i="6" s="1"/>
  <c r="R44" i="9" s="1"/>
  <c r="AN28" i="13" s="1"/>
  <c r="C234" i="6"/>
  <c r="B272" i="6"/>
  <c r="C272" i="6"/>
  <c r="B310" i="6"/>
  <c r="C310" i="6"/>
  <c r="B348" i="6"/>
  <c r="C348" i="6"/>
  <c r="B386" i="6"/>
  <c r="C386" i="6"/>
  <c r="B538" i="6"/>
  <c r="C538" i="6"/>
  <c r="B576" i="6"/>
  <c r="C576" i="6"/>
  <c r="D576" i="6" s="1"/>
  <c r="X44" i="9" s="1"/>
  <c r="AT28" i="13" s="1"/>
  <c r="B614" i="6"/>
  <c r="C614" i="6"/>
  <c r="D614" i="6"/>
  <c r="Y44" i="9" s="1"/>
  <c r="AU28" i="13" s="1"/>
  <c r="B652" i="6"/>
  <c r="D652" i="6" s="1"/>
  <c r="Z44" i="9" s="1"/>
  <c r="AV28" i="13" s="1"/>
  <c r="C652" i="6"/>
  <c r="B44" i="7"/>
  <c r="D44" i="7" s="1"/>
  <c r="AA44" i="9" s="1"/>
  <c r="AW28" i="13" s="1"/>
  <c r="C44" i="7"/>
  <c r="B120" i="7"/>
  <c r="C120" i="7"/>
  <c r="B158" i="7"/>
  <c r="D158" i="7" s="1"/>
  <c r="AC44" i="9" s="1"/>
  <c r="AY28" i="13" s="1"/>
  <c r="C158" i="7"/>
  <c r="B272" i="7"/>
  <c r="C272" i="7"/>
  <c r="B310" i="7"/>
  <c r="C310" i="7"/>
  <c r="B44" i="8"/>
  <c r="D44" i="8" s="1"/>
  <c r="AF44" i="9" s="1"/>
  <c r="BB28" i="13" s="1"/>
  <c r="C44" i="8"/>
  <c r="B82" i="8"/>
  <c r="D82" i="8" s="1"/>
  <c r="AG44" i="9" s="1"/>
  <c r="BC28" i="13" s="1"/>
  <c r="C82" i="8"/>
  <c r="B83" i="5"/>
  <c r="C83" i="5"/>
  <c r="B121" i="5"/>
  <c r="C121" i="5"/>
  <c r="B159" i="5"/>
  <c r="C159" i="5"/>
  <c r="B273" i="5"/>
  <c r="C273" i="5"/>
  <c r="B311" i="5"/>
  <c r="C311" i="5"/>
  <c r="B349" i="5"/>
  <c r="C349" i="5"/>
  <c r="B463" i="5"/>
  <c r="C463" i="5"/>
  <c r="B501" i="5"/>
  <c r="D501" i="5" s="1"/>
  <c r="C501" i="5"/>
  <c r="B45" i="6"/>
  <c r="D45" i="6" s="1"/>
  <c r="M45" i="9" s="1"/>
  <c r="AI29" i="13" s="1"/>
  <c r="C45" i="6"/>
  <c r="B83" i="6"/>
  <c r="C83" i="6"/>
  <c r="D83" i="6" s="1"/>
  <c r="B121" i="6"/>
  <c r="D121" i="6" s="1"/>
  <c r="O45" i="9" s="1"/>
  <c r="AK29" i="13" s="1"/>
  <c r="C121" i="6"/>
  <c r="B159" i="6"/>
  <c r="D159" i="6" s="1"/>
  <c r="P45" i="9" s="1"/>
  <c r="AL29" i="13" s="1"/>
  <c r="C159" i="6"/>
  <c r="B197" i="6"/>
  <c r="D197" i="6" s="1"/>
  <c r="Q45" i="9" s="1"/>
  <c r="AM29" i="13" s="1"/>
  <c r="C197" i="6"/>
  <c r="B235" i="6"/>
  <c r="C235" i="6"/>
  <c r="B273" i="6"/>
  <c r="C273" i="6"/>
  <c r="D273" i="6" s="1"/>
  <c r="S45" i="9" s="1"/>
  <c r="AO29" i="13" s="1"/>
  <c r="B311" i="6"/>
  <c r="C311" i="6"/>
  <c r="D311" i="6"/>
  <c r="T45" i="9" s="1"/>
  <c r="AP29" i="13" s="1"/>
  <c r="B349" i="6"/>
  <c r="C349" i="6"/>
  <c r="B387" i="6"/>
  <c r="C387" i="6"/>
  <c r="D387" i="6"/>
  <c r="V45" i="9" s="1"/>
  <c r="AR29" i="13" s="1"/>
  <c r="B539" i="6"/>
  <c r="C539" i="6"/>
  <c r="B577" i="6"/>
  <c r="D577" i="6" s="1"/>
  <c r="X45" i="9" s="1"/>
  <c r="AT29" i="13" s="1"/>
  <c r="C577" i="6"/>
  <c r="B615" i="6"/>
  <c r="C615" i="6"/>
  <c r="B653" i="6"/>
  <c r="C653" i="6"/>
  <c r="B45" i="7"/>
  <c r="D45" i="7" s="1"/>
  <c r="AA45" i="9" s="1"/>
  <c r="AW29" i="13" s="1"/>
  <c r="C45" i="7"/>
  <c r="B121" i="7"/>
  <c r="D121" i="7" s="1"/>
  <c r="AB45" i="9" s="1"/>
  <c r="AX29" i="13" s="1"/>
  <c r="C121" i="7"/>
  <c r="B159" i="7"/>
  <c r="C159" i="7"/>
  <c r="B273" i="7"/>
  <c r="C273" i="7"/>
  <c r="B311" i="7"/>
  <c r="D311" i="7" s="1"/>
  <c r="AE45" i="9" s="1"/>
  <c r="BA29" i="13" s="1"/>
  <c r="C311" i="7"/>
  <c r="B45" i="8"/>
  <c r="C45" i="8"/>
  <c r="B83" i="8"/>
  <c r="C83" i="8"/>
  <c r="B84" i="5"/>
  <c r="C84" i="5"/>
  <c r="B122" i="5"/>
  <c r="C122" i="5"/>
  <c r="B160" i="5"/>
  <c r="D160" i="5" s="1"/>
  <c r="C160" i="5"/>
  <c r="B274" i="5"/>
  <c r="D274" i="5" s="1"/>
  <c r="C274" i="5"/>
  <c r="B312" i="5"/>
  <c r="C312" i="5"/>
  <c r="D312" i="5" s="1"/>
  <c r="B350" i="5"/>
  <c r="D350" i="5" s="1"/>
  <c r="J46" i="9" s="1"/>
  <c r="AF30" i="13" s="1"/>
  <c r="C350" i="5"/>
  <c r="B464" i="5"/>
  <c r="D464" i="5" s="1"/>
  <c r="K46" i="9" s="1"/>
  <c r="AG30" i="13" s="1"/>
  <c r="C464" i="5"/>
  <c r="B502" i="5"/>
  <c r="C502" i="5"/>
  <c r="B46" i="6"/>
  <c r="C46" i="6"/>
  <c r="B84" i="6"/>
  <c r="C84" i="6"/>
  <c r="D84" i="6"/>
  <c r="N46" i="9" s="1"/>
  <c r="AJ30" i="13" s="1"/>
  <c r="B122" i="6"/>
  <c r="C122" i="6"/>
  <c r="D122" i="6"/>
  <c r="O46" i="9" s="1"/>
  <c r="AK30" i="13" s="1"/>
  <c r="B160" i="6"/>
  <c r="C160" i="6"/>
  <c r="B198" i="6"/>
  <c r="C198" i="6"/>
  <c r="B236" i="6"/>
  <c r="D236" i="6" s="1"/>
  <c r="R46" i="9" s="1"/>
  <c r="AN30" i="13" s="1"/>
  <c r="C236" i="6"/>
  <c r="B274" i="6"/>
  <c r="C274" i="6"/>
  <c r="B312" i="6"/>
  <c r="C312" i="6"/>
  <c r="B350" i="6"/>
  <c r="C350" i="6"/>
  <c r="B388" i="6"/>
  <c r="D388" i="6" s="1"/>
  <c r="V46" i="9" s="1"/>
  <c r="AR30" i="13" s="1"/>
  <c r="C388" i="6"/>
  <c r="B540" i="6"/>
  <c r="D540" i="6" s="1"/>
  <c r="W46" i="9" s="1"/>
  <c r="AS30" i="13" s="1"/>
  <c r="C540" i="6"/>
  <c r="B578" i="6"/>
  <c r="D578" i="6" s="1"/>
  <c r="X46" i="9" s="1"/>
  <c r="AT30" i="13" s="1"/>
  <c r="C578" i="6"/>
  <c r="B616" i="6"/>
  <c r="D616" i="6" s="1"/>
  <c r="Y46" i="9" s="1"/>
  <c r="AU30" i="13" s="1"/>
  <c r="C616" i="6"/>
  <c r="B654" i="6"/>
  <c r="D654" i="6" s="1"/>
  <c r="Z46" i="9" s="1"/>
  <c r="AV30" i="13" s="1"/>
  <c r="C654" i="6"/>
  <c r="B46" i="7"/>
  <c r="D46" i="7" s="1"/>
  <c r="AA46" i="9" s="1"/>
  <c r="AW30" i="13" s="1"/>
  <c r="C46" i="7"/>
  <c r="B122" i="7"/>
  <c r="C122" i="7"/>
  <c r="B160" i="7"/>
  <c r="C160" i="7"/>
  <c r="B274" i="7"/>
  <c r="C274" i="7"/>
  <c r="B312" i="7"/>
  <c r="D312" i="7" s="1"/>
  <c r="AE46" i="9" s="1"/>
  <c r="BA30" i="13" s="1"/>
  <c r="C312" i="7"/>
  <c r="B46" i="8"/>
  <c r="D46" i="8" s="1"/>
  <c r="AF46" i="9" s="1"/>
  <c r="BB30" i="13" s="1"/>
  <c r="C46" i="8"/>
  <c r="B84" i="8"/>
  <c r="C84" i="8"/>
  <c r="B85" i="5"/>
  <c r="C85" i="5"/>
  <c r="B123" i="5"/>
  <c r="C123" i="5"/>
  <c r="B161" i="5"/>
  <c r="C161" i="5"/>
  <c r="B275" i="5"/>
  <c r="D275" i="5" s="1"/>
  <c r="H47" i="9" s="1"/>
  <c r="AD31" i="13" s="1"/>
  <c r="C275" i="5"/>
  <c r="B313" i="5"/>
  <c r="D313" i="5" s="1"/>
  <c r="C313" i="5"/>
  <c r="B351" i="5"/>
  <c r="C351" i="5"/>
  <c r="B465" i="5"/>
  <c r="C465" i="5"/>
  <c r="B503" i="5"/>
  <c r="C503" i="5"/>
  <c r="D503" i="5" s="1"/>
  <c r="B47" i="6"/>
  <c r="C47" i="6"/>
  <c r="B85" i="6"/>
  <c r="C85" i="6"/>
  <c r="B123" i="6"/>
  <c r="C123" i="6"/>
  <c r="B161" i="6"/>
  <c r="C161" i="6"/>
  <c r="B199" i="6"/>
  <c r="D199" i="6" s="1"/>
  <c r="Q47" i="9" s="1"/>
  <c r="AM31" i="13" s="1"/>
  <c r="C199" i="6"/>
  <c r="B237" i="6"/>
  <c r="C237" i="6"/>
  <c r="D237" i="6"/>
  <c r="R47" i="9" s="1"/>
  <c r="AN31" i="13" s="1"/>
  <c r="B275" i="6"/>
  <c r="C275" i="6"/>
  <c r="B313" i="6"/>
  <c r="D313" i="6" s="1"/>
  <c r="T47" i="9" s="1"/>
  <c r="AP31" i="13" s="1"/>
  <c r="C313" i="6"/>
  <c r="B351" i="6"/>
  <c r="C351" i="6"/>
  <c r="B389" i="6"/>
  <c r="D389" i="6" s="1"/>
  <c r="V47" i="9" s="1"/>
  <c r="AR31" i="13" s="1"/>
  <c r="C389" i="6"/>
  <c r="B541" i="6"/>
  <c r="D541" i="6" s="1"/>
  <c r="W47" i="9" s="1"/>
  <c r="AS31" i="13" s="1"/>
  <c r="C541" i="6"/>
  <c r="B579" i="6"/>
  <c r="C579" i="6"/>
  <c r="D579" i="6" s="1"/>
  <c r="X47" i="9" s="1"/>
  <c r="AT31" i="13" s="1"/>
  <c r="B617" i="6"/>
  <c r="D617" i="6" s="1"/>
  <c r="Y47" i="9" s="1"/>
  <c r="AU31" i="13" s="1"/>
  <c r="C617" i="6"/>
  <c r="B655" i="6"/>
  <c r="C655" i="6"/>
  <c r="B47" i="7"/>
  <c r="C47" i="7"/>
  <c r="B123" i="7"/>
  <c r="C123" i="7"/>
  <c r="B161" i="7"/>
  <c r="C161" i="7"/>
  <c r="B275" i="7"/>
  <c r="D275" i="7" s="1"/>
  <c r="AD47" i="9" s="1"/>
  <c r="AZ31" i="13" s="1"/>
  <c r="C275" i="7"/>
  <c r="B313" i="7"/>
  <c r="C313" i="7"/>
  <c r="B47" i="8"/>
  <c r="C47" i="8"/>
  <c r="D47" i="8" s="1"/>
  <c r="AF47" i="9" s="1"/>
  <c r="BB31" i="13" s="1"/>
  <c r="B85" i="8"/>
  <c r="D85" i="8" s="1"/>
  <c r="AG47" i="9" s="1"/>
  <c r="BC31" i="13" s="1"/>
  <c r="C85" i="8"/>
  <c r="B86" i="5"/>
  <c r="D86" i="5" s="1"/>
  <c r="E48" i="9" s="1"/>
  <c r="AA32" i="13" s="1"/>
  <c r="C86" i="5"/>
  <c r="B124" i="5"/>
  <c r="C124" i="5"/>
  <c r="B162" i="5"/>
  <c r="C162" i="5"/>
  <c r="D162" i="5" s="1"/>
  <c r="B276" i="5"/>
  <c r="C276" i="5"/>
  <c r="D276" i="5" s="1"/>
  <c r="H48" i="9" s="1"/>
  <c r="AD32" i="13" s="1"/>
  <c r="B314" i="5"/>
  <c r="C314" i="5"/>
  <c r="B352" i="5"/>
  <c r="C352" i="5"/>
  <c r="B466" i="5"/>
  <c r="D466" i="5" s="1"/>
  <c r="K48" i="9" s="1"/>
  <c r="AG32" i="13" s="1"/>
  <c r="C466" i="5"/>
  <c r="B504" i="5"/>
  <c r="D504" i="5" s="1"/>
  <c r="L48" i="9" s="1"/>
  <c r="AH32" i="13" s="1"/>
  <c r="C504" i="5"/>
  <c r="B48" i="6"/>
  <c r="C48" i="6"/>
  <c r="B86" i="6"/>
  <c r="C86" i="6"/>
  <c r="B124" i="6"/>
  <c r="D124" i="6" s="1"/>
  <c r="C124" i="6"/>
  <c r="B162" i="6"/>
  <c r="C162" i="6"/>
  <c r="B200" i="6"/>
  <c r="C200" i="6"/>
  <c r="B238" i="6"/>
  <c r="C238" i="6"/>
  <c r="D238" i="6" s="1"/>
  <c r="R48" i="9" s="1"/>
  <c r="AN32" i="13" s="1"/>
  <c r="B276" i="6"/>
  <c r="C276" i="6"/>
  <c r="D276" i="6"/>
  <c r="S48" i="9" s="1"/>
  <c r="AO32" i="13" s="1"/>
  <c r="B314" i="6"/>
  <c r="C314" i="6"/>
  <c r="D314" i="6"/>
  <c r="T48" i="9" s="1"/>
  <c r="AP32" i="13" s="1"/>
  <c r="B352" i="6"/>
  <c r="C352" i="6"/>
  <c r="B390" i="6"/>
  <c r="C390" i="6"/>
  <c r="B542" i="6"/>
  <c r="D542" i="6" s="1"/>
  <c r="W48" i="9" s="1"/>
  <c r="AS32" i="13" s="1"/>
  <c r="C542" i="6"/>
  <c r="B580" i="6"/>
  <c r="C580" i="6"/>
  <c r="B618" i="6"/>
  <c r="C618" i="6"/>
  <c r="B656" i="6"/>
  <c r="D656" i="6" s="1"/>
  <c r="Z48" i="9" s="1"/>
  <c r="AV32" i="13" s="1"/>
  <c r="C656" i="6"/>
  <c r="B48" i="7"/>
  <c r="D48" i="7" s="1"/>
  <c r="AA48" i="9" s="1"/>
  <c r="AW32" i="13" s="1"/>
  <c r="C48" i="7"/>
  <c r="B124" i="7"/>
  <c r="C124" i="7"/>
  <c r="D124" i="7"/>
  <c r="AB48" i="9" s="1"/>
  <c r="AX32" i="13" s="1"/>
  <c r="B162" i="7"/>
  <c r="C162" i="7"/>
  <c r="B276" i="7"/>
  <c r="C276" i="7"/>
  <c r="B314" i="7"/>
  <c r="C314" i="7"/>
  <c r="B48" i="8"/>
  <c r="C48" i="8"/>
  <c r="B86" i="8"/>
  <c r="C86" i="8"/>
  <c r="B87" i="5"/>
  <c r="C87" i="5"/>
  <c r="B125" i="5"/>
  <c r="C125" i="5"/>
  <c r="D125" i="5"/>
  <c r="F49" i="9" s="1"/>
  <c r="AB33" i="13" s="1"/>
  <c r="B163" i="5"/>
  <c r="C163" i="5"/>
  <c r="B277" i="5"/>
  <c r="C277" i="5"/>
  <c r="B315" i="5"/>
  <c r="C315" i="5"/>
  <c r="B353" i="5"/>
  <c r="C353" i="5"/>
  <c r="B467" i="5"/>
  <c r="C467" i="5"/>
  <c r="B505" i="5"/>
  <c r="C505" i="5"/>
  <c r="B49" i="6"/>
  <c r="C49" i="6"/>
  <c r="D49" i="6" s="1"/>
  <c r="B87" i="6"/>
  <c r="C87" i="6"/>
  <c r="D87" i="6"/>
  <c r="N49" i="9" s="1"/>
  <c r="AJ33" i="13" s="1"/>
  <c r="B125" i="6"/>
  <c r="C125" i="6"/>
  <c r="D125" i="6"/>
  <c r="O49" i="9" s="1"/>
  <c r="AK33" i="13" s="1"/>
  <c r="B163" i="6"/>
  <c r="C163" i="6"/>
  <c r="B201" i="6"/>
  <c r="C201" i="6"/>
  <c r="B239" i="6"/>
  <c r="C239" i="6"/>
  <c r="B277" i="6"/>
  <c r="C277" i="6"/>
  <c r="B315" i="6"/>
  <c r="C315" i="6"/>
  <c r="D315" i="6" s="1"/>
  <c r="T49" i="9" s="1"/>
  <c r="AP33" i="13" s="1"/>
  <c r="B353" i="6"/>
  <c r="D353" i="6" s="1"/>
  <c r="U49" i="9" s="1"/>
  <c r="C353" i="6"/>
  <c r="AQ33" i="13"/>
  <c r="B391" i="6"/>
  <c r="D391" i="6" s="1"/>
  <c r="V49" i="9" s="1"/>
  <c r="AR33" i="13" s="1"/>
  <c r="C391" i="6"/>
  <c r="B543" i="6"/>
  <c r="D543" i="6" s="1"/>
  <c r="W49" i="9" s="1"/>
  <c r="AS33" i="13" s="1"/>
  <c r="C543" i="6"/>
  <c r="B581" i="6"/>
  <c r="C581" i="6"/>
  <c r="B619" i="6"/>
  <c r="C619" i="6"/>
  <c r="B657" i="6"/>
  <c r="C657" i="6"/>
  <c r="B49" i="7"/>
  <c r="C49" i="7"/>
  <c r="B125" i="7"/>
  <c r="C125" i="7"/>
  <c r="D125" i="7" s="1"/>
  <c r="AB49" i="9" s="1"/>
  <c r="AX33" i="13" s="1"/>
  <c r="B163" i="7"/>
  <c r="C163" i="7"/>
  <c r="D163" i="7" s="1"/>
  <c r="AC49" i="9" s="1"/>
  <c r="AY33" i="13" s="1"/>
  <c r="B277" i="7"/>
  <c r="D277" i="7" s="1"/>
  <c r="AD49" i="9" s="1"/>
  <c r="AZ33" i="13" s="1"/>
  <c r="C277" i="7"/>
  <c r="B315" i="7"/>
  <c r="D315" i="7" s="1"/>
  <c r="AE49" i="9" s="1"/>
  <c r="BA33" i="13" s="1"/>
  <c r="C315" i="7"/>
  <c r="B49" i="8"/>
  <c r="D49" i="8" s="1"/>
  <c r="AF49" i="9" s="1"/>
  <c r="BB33" i="13" s="1"/>
  <c r="C49" i="8"/>
  <c r="B87" i="8"/>
  <c r="C87" i="8"/>
  <c r="B88" i="5"/>
  <c r="C88" i="5"/>
  <c r="B126" i="5"/>
  <c r="C126" i="5"/>
  <c r="B164" i="5"/>
  <c r="D164" i="5" s="1"/>
  <c r="C164" i="5"/>
  <c r="B278" i="5"/>
  <c r="D278" i="5" s="1"/>
  <c r="H50" i="9" s="1"/>
  <c r="AD34" i="13" s="1"/>
  <c r="C278" i="5"/>
  <c r="B316" i="5"/>
  <c r="C316" i="5"/>
  <c r="D316" i="5"/>
  <c r="I50" i="9" s="1"/>
  <c r="AE34" i="13" s="1"/>
  <c r="B354" i="5"/>
  <c r="D354" i="5" s="1"/>
  <c r="C354" i="5"/>
  <c r="B468" i="5"/>
  <c r="C468" i="5"/>
  <c r="B506" i="5"/>
  <c r="C506" i="5"/>
  <c r="B50" i="6"/>
  <c r="C50" i="6"/>
  <c r="B88" i="6"/>
  <c r="C88" i="6"/>
  <c r="B126" i="6"/>
  <c r="C126" i="6"/>
  <c r="B164" i="6"/>
  <c r="C164" i="6"/>
  <c r="D164" i="6" s="1"/>
  <c r="P50" i="9" s="1"/>
  <c r="AL34" i="13" s="1"/>
  <c r="B202" i="6"/>
  <c r="C202" i="6"/>
  <c r="B240" i="6"/>
  <c r="C240" i="6"/>
  <c r="B278" i="6"/>
  <c r="D278" i="6" s="1"/>
  <c r="S50" i="9" s="1"/>
  <c r="AO34" i="13" s="1"/>
  <c r="C278" i="6"/>
  <c r="B316" i="6"/>
  <c r="C316" i="6"/>
  <c r="B354" i="6"/>
  <c r="C354" i="6"/>
  <c r="B392" i="6"/>
  <c r="C392" i="6"/>
  <c r="B544" i="6"/>
  <c r="C544" i="6"/>
  <c r="D544" i="6"/>
  <c r="W50" i="9" s="1"/>
  <c r="AS34" i="13" s="1"/>
  <c r="B582" i="6"/>
  <c r="D582" i="6" s="1"/>
  <c r="X50" i="9" s="1"/>
  <c r="AT34" i="13" s="1"/>
  <c r="C582" i="6"/>
  <c r="B620" i="6"/>
  <c r="D620" i="6" s="1"/>
  <c r="Y50" i="9" s="1"/>
  <c r="AU34" i="13" s="1"/>
  <c r="C620" i="6"/>
  <c r="B658" i="6"/>
  <c r="C658" i="6"/>
  <c r="B50" i="7"/>
  <c r="D50" i="7" s="1"/>
  <c r="AA50" i="9" s="1"/>
  <c r="AW34" i="13" s="1"/>
  <c r="C50" i="7"/>
  <c r="B126" i="7"/>
  <c r="C126" i="7"/>
  <c r="B164" i="7"/>
  <c r="C164" i="7"/>
  <c r="B278" i="7"/>
  <c r="C278" i="7"/>
  <c r="B316" i="7"/>
  <c r="C316" i="7"/>
  <c r="B50" i="8"/>
  <c r="C50" i="8"/>
  <c r="B88" i="8"/>
  <c r="C88" i="8"/>
  <c r="D88" i="8" s="1"/>
  <c r="AG50" i="9" s="1"/>
  <c r="BC34" i="13" s="1"/>
  <c r="B89" i="5"/>
  <c r="C89" i="5"/>
  <c r="B127" i="5"/>
  <c r="C127" i="5"/>
  <c r="B165" i="5"/>
  <c r="C165" i="5"/>
  <c r="B279" i="5"/>
  <c r="C279" i="5"/>
  <c r="B317" i="5"/>
  <c r="C317" i="5"/>
  <c r="B355" i="5"/>
  <c r="C355" i="5"/>
  <c r="B469" i="5"/>
  <c r="C469" i="5"/>
  <c r="B507" i="5"/>
  <c r="D507" i="5" s="1"/>
  <c r="C507" i="5"/>
  <c r="B51" i="6"/>
  <c r="D51" i="6" s="1"/>
  <c r="M51" i="9" s="1"/>
  <c r="AI35" i="13" s="1"/>
  <c r="C51" i="6"/>
  <c r="B89" i="6"/>
  <c r="D89" i="6" s="1"/>
  <c r="C89" i="6"/>
  <c r="B127" i="6"/>
  <c r="C127" i="6"/>
  <c r="D127" i="6" s="1"/>
  <c r="O51" i="9" s="1"/>
  <c r="AK35" i="13" s="1"/>
  <c r="B165" i="6"/>
  <c r="C165" i="6"/>
  <c r="B203" i="6"/>
  <c r="C203" i="6"/>
  <c r="B241" i="6"/>
  <c r="C241" i="6"/>
  <c r="D241" i="6" s="1"/>
  <c r="R51" i="9" s="1"/>
  <c r="AN35" i="13" s="1"/>
  <c r="B279" i="6"/>
  <c r="D279" i="6" s="1"/>
  <c r="S51" i="9" s="1"/>
  <c r="AO35" i="13" s="1"/>
  <c r="C279" i="6"/>
  <c r="B317" i="6"/>
  <c r="D317" i="6" s="1"/>
  <c r="C317" i="6"/>
  <c r="B355" i="6"/>
  <c r="D355" i="6" s="1"/>
  <c r="U51" i="9" s="1"/>
  <c r="AQ35" i="13" s="1"/>
  <c r="C355" i="6"/>
  <c r="B393" i="6"/>
  <c r="D393" i="6" s="1"/>
  <c r="V51" i="9" s="1"/>
  <c r="AR35" i="13" s="1"/>
  <c r="C393" i="6"/>
  <c r="B545" i="6"/>
  <c r="D545" i="6" s="1"/>
  <c r="W51" i="9" s="1"/>
  <c r="AS35" i="13" s="1"/>
  <c r="C545" i="6"/>
  <c r="B583" i="6"/>
  <c r="C583" i="6"/>
  <c r="B621" i="6"/>
  <c r="C621" i="6"/>
  <c r="B659" i="6"/>
  <c r="C659" i="6"/>
  <c r="D659" i="6" s="1"/>
  <c r="Z51" i="9" s="1"/>
  <c r="AV35" i="13" s="1"/>
  <c r="B51" i="7"/>
  <c r="D51" i="7" s="1"/>
  <c r="AA51" i="9" s="1"/>
  <c r="AW35" i="13" s="1"/>
  <c r="C51" i="7"/>
  <c r="B127" i="7"/>
  <c r="C127" i="7"/>
  <c r="B165" i="7"/>
  <c r="C165" i="7"/>
  <c r="D165" i="7" s="1"/>
  <c r="AC51" i="9" s="1"/>
  <c r="AY35" i="13" s="1"/>
  <c r="B279" i="7"/>
  <c r="D279" i="7" s="1"/>
  <c r="AD51" i="9" s="1"/>
  <c r="AZ35" i="13" s="1"/>
  <c r="C279" i="7"/>
  <c r="B317" i="7"/>
  <c r="D317" i="7" s="1"/>
  <c r="AE51" i="9" s="1"/>
  <c r="BA35" i="13" s="1"/>
  <c r="C317" i="7"/>
  <c r="B51" i="8"/>
  <c r="D51" i="8" s="1"/>
  <c r="AF51" i="9" s="1"/>
  <c r="BB35" i="13" s="1"/>
  <c r="C51" i="8"/>
  <c r="B89" i="8"/>
  <c r="C89" i="8"/>
  <c r="B90" i="5"/>
  <c r="C90" i="5"/>
  <c r="B128" i="5"/>
  <c r="C128" i="5"/>
  <c r="B166" i="5"/>
  <c r="D166" i="5" s="1"/>
  <c r="C166" i="5"/>
  <c r="B280" i="5"/>
  <c r="C280" i="5"/>
  <c r="B318" i="5"/>
  <c r="C318" i="5"/>
  <c r="B356" i="5"/>
  <c r="C356" i="5"/>
  <c r="B470" i="5"/>
  <c r="C470" i="5"/>
  <c r="B508" i="5"/>
  <c r="C508" i="5"/>
  <c r="D508" i="5" s="1"/>
  <c r="L52" i="9" s="1"/>
  <c r="AH36" i="13" s="1"/>
  <c r="B52" i="6"/>
  <c r="C52" i="6"/>
  <c r="D52" i="6"/>
  <c r="B90" i="6"/>
  <c r="C90" i="6"/>
  <c r="B128" i="6"/>
  <c r="C128" i="6"/>
  <c r="D128" i="6"/>
  <c r="B166" i="6"/>
  <c r="C166" i="6"/>
  <c r="D166" i="6" s="1"/>
  <c r="P52" i="9"/>
  <c r="AL36" i="13" s="1"/>
  <c r="B204" i="6"/>
  <c r="C204" i="6"/>
  <c r="B242" i="6"/>
  <c r="C242" i="6"/>
  <c r="B280" i="6"/>
  <c r="D280" i="6" s="1"/>
  <c r="E280" i="6" s="1"/>
  <c r="C280" i="6"/>
  <c r="B318" i="6"/>
  <c r="C318" i="6"/>
  <c r="B356" i="6"/>
  <c r="D356" i="6" s="1"/>
  <c r="C356" i="6"/>
  <c r="B394" i="6"/>
  <c r="D394" i="6" s="1"/>
  <c r="V52" i="9" s="1"/>
  <c r="AR36" i="13" s="1"/>
  <c r="C394" i="6"/>
  <c r="B546" i="6"/>
  <c r="C546" i="6"/>
  <c r="D546" i="6" s="1"/>
  <c r="W52" i="9" s="1"/>
  <c r="AS36" i="13" s="1"/>
  <c r="B584" i="6"/>
  <c r="C584" i="6"/>
  <c r="B622" i="6"/>
  <c r="C622" i="6"/>
  <c r="B660" i="6"/>
  <c r="C660" i="6"/>
  <c r="B52" i="7"/>
  <c r="D52" i="7" s="1"/>
  <c r="C52" i="7"/>
  <c r="B128" i="7"/>
  <c r="C128" i="7"/>
  <c r="D128" i="7" s="1"/>
  <c r="AB52" i="9" s="1"/>
  <c r="AX36" i="13" s="1"/>
  <c r="B166" i="7"/>
  <c r="C166" i="7"/>
  <c r="D166" i="7"/>
  <c r="AC52" i="9" s="1"/>
  <c r="AY36" i="13" s="1"/>
  <c r="B280" i="7"/>
  <c r="C280" i="7"/>
  <c r="B318" i="7"/>
  <c r="C318" i="7"/>
  <c r="B52" i="8"/>
  <c r="C52" i="8"/>
  <c r="D52" i="8" s="1"/>
  <c r="AF52" i="9" s="1"/>
  <c r="BB36" i="13" s="1"/>
  <c r="B90" i="8"/>
  <c r="C90" i="8"/>
  <c r="B91" i="5"/>
  <c r="C91" i="5"/>
  <c r="B129" i="5"/>
  <c r="C129" i="5"/>
  <c r="B167" i="5"/>
  <c r="C167" i="5"/>
  <c r="D167" i="5" s="1"/>
  <c r="B281" i="5"/>
  <c r="C281" i="5"/>
  <c r="B319" i="5"/>
  <c r="D319" i="5" s="1"/>
  <c r="E319" i="5" s="1"/>
  <c r="C319" i="5"/>
  <c r="B357" i="5"/>
  <c r="C357" i="5"/>
  <c r="B471" i="5"/>
  <c r="C471" i="5"/>
  <c r="B509" i="5"/>
  <c r="D509" i="5" s="1"/>
  <c r="C509" i="5"/>
  <c r="B53" i="6"/>
  <c r="C53" i="6"/>
  <c r="B91" i="6"/>
  <c r="C91" i="6"/>
  <c r="B129" i="6"/>
  <c r="C129" i="6"/>
  <c r="D129" i="6" s="1"/>
  <c r="B167" i="6"/>
  <c r="C167" i="6"/>
  <c r="B205" i="6"/>
  <c r="D205" i="6" s="1"/>
  <c r="Q53" i="9" s="1"/>
  <c r="C205" i="6"/>
  <c r="B243" i="6"/>
  <c r="D243" i="6" s="1"/>
  <c r="C243" i="6"/>
  <c r="B281" i="6"/>
  <c r="C281" i="6"/>
  <c r="D281" i="6" s="1"/>
  <c r="S53" i="9" s="1"/>
  <c r="AO37" i="13" s="1"/>
  <c r="B319" i="6"/>
  <c r="C319" i="6"/>
  <c r="B357" i="6"/>
  <c r="D357" i="6" s="1"/>
  <c r="U53" i="9" s="1"/>
  <c r="C357" i="6"/>
  <c r="B395" i="6"/>
  <c r="C395" i="6"/>
  <c r="B547" i="6"/>
  <c r="C547" i="6"/>
  <c r="B585" i="6"/>
  <c r="D585" i="6" s="1"/>
  <c r="X53" i="9" s="1"/>
  <c r="AT37" i="13" s="1"/>
  <c r="C585" i="6"/>
  <c r="B623" i="6"/>
  <c r="C623" i="6"/>
  <c r="B661" i="6"/>
  <c r="D661" i="6" s="1"/>
  <c r="C661" i="6"/>
  <c r="B53" i="7"/>
  <c r="C53" i="7"/>
  <c r="B129" i="7"/>
  <c r="D129" i="7" s="1"/>
  <c r="C129" i="7"/>
  <c r="B167" i="7"/>
  <c r="C167" i="7"/>
  <c r="B281" i="7"/>
  <c r="D281" i="7" s="1"/>
  <c r="AD53" i="9" s="1"/>
  <c r="AZ37" i="13" s="1"/>
  <c r="C281" i="7"/>
  <c r="B319" i="7"/>
  <c r="C319" i="7"/>
  <c r="D319" i="7" s="1"/>
  <c r="AE53" i="9" s="1"/>
  <c r="BA37" i="13" s="1"/>
  <c r="B53" i="8"/>
  <c r="C53" i="8"/>
  <c r="D53" i="8" s="1"/>
  <c r="AF53" i="9" s="1"/>
  <c r="BB37" i="13" s="1"/>
  <c r="B91" i="8"/>
  <c r="D91" i="8" s="1"/>
  <c r="AG53" i="9" s="1"/>
  <c r="BC37" i="13" s="1"/>
  <c r="C91" i="8"/>
  <c r="B20" i="5"/>
  <c r="C20" i="5"/>
  <c r="B22" i="5"/>
  <c r="C22" i="5"/>
  <c r="D22" i="9"/>
  <c r="Z6" i="13" s="1"/>
  <c r="B23" i="5"/>
  <c r="C23" i="5"/>
  <c r="D23" i="9"/>
  <c r="Z7" i="13" s="1"/>
  <c r="B24" i="5"/>
  <c r="C24" i="5"/>
  <c r="D24" i="9"/>
  <c r="Z8" i="13" s="1"/>
  <c r="B25" i="5"/>
  <c r="C25" i="5"/>
  <c r="D25" i="9"/>
  <c r="Z9" i="13" s="1"/>
  <c r="B26" i="5"/>
  <c r="C26" i="5"/>
  <c r="B27" i="5"/>
  <c r="C27" i="5"/>
  <c r="B28" i="5"/>
  <c r="C28" i="5"/>
  <c r="B29" i="5"/>
  <c r="C29" i="5"/>
  <c r="B30" i="5"/>
  <c r="D30" i="9" s="1"/>
  <c r="C30" i="5"/>
  <c r="B31" i="5"/>
  <c r="C31" i="5"/>
  <c r="B32" i="5"/>
  <c r="C32" i="5"/>
  <c r="B33" i="5"/>
  <c r="C33" i="5"/>
  <c r="B34" i="5"/>
  <c r="C34" i="5"/>
  <c r="B35" i="5"/>
  <c r="C35" i="5"/>
  <c r="B36" i="5"/>
  <c r="C36" i="5"/>
  <c r="D36" i="9"/>
  <c r="Z20" i="13" s="1"/>
  <c r="B37" i="5"/>
  <c r="C37" i="5"/>
  <c r="D37" i="9"/>
  <c r="Z21" i="13" s="1"/>
  <c r="B38" i="5"/>
  <c r="C38" i="5"/>
  <c r="D38" i="9"/>
  <c r="Z22" i="13" s="1"/>
  <c r="B39" i="5"/>
  <c r="D39" i="5" s="1"/>
  <c r="C39" i="5"/>
  <c r="B40" i="5"/>
  <c r="C40" i="5"/>
  <c r="B41" i="5"/>
  <c r="C41" i="5"/>
  <c r="B42" i="5"/>
  <c r="C42" i="5"/>
  <c r="B43" i="5"/>
  <c r="D43" i="5" s="1"/>
  <c r="C43" i="5"/>
  <c r="B44" i="5"/>
  <c r="C44" i="5"/>
  <c r="B45" i="5"/>
  <c r="C45" i="5"/>
  <c r="B46" i="5"/>
  <c r="C46" i="5"/>
  <c r="B47" i="5"/>
  <c r="C47" i="5"/>
  <c r="B48" i="5"/>
  <c r="C48" i="5"/>
  <c r="B49" i="5"/>
  <c r="C49" i="5"/>
  <c r="B50" i="5"/>
  <c r="C50" i="5"/>
  <c r="B51" i="5"/>
  <c r="C51" i="5"/>
  <c r="B52" i="5"/>
  <c r="C52" i="5"/>
  <c r="B53" i="5"/>
  <c r="C53" i="5"/>
  <c r="B19" i="5"/>
  <c r="C19" i="5"/>
  <c r="D19" i="9" s="1"/>
  <c r="T36" i="13"/>
  <c r="U36" i="13"/>
  <c r="V36" i="13"/>
  <c r="W36" i="13"/>
  <c r="X36" i="13"/>
  <c r="Y36" i="13"/>
  <c r="T37" i="13"/>
  <c r="U37" i="13"/>
  <c r="V37" i="13"/>
  <c r="W37" i="13"/>
  <c r="X37" i="13"/>
  <c r="Y37" i="13"/>
  <c r="T4" i="13"/>
  <c r="U4" i="13"/>
  <c r="V4" i="13"/>
  <c r="W4" i="13"/>
  <c r="X4" i="13"/>
  <c r="Y4" i="13"/>
  <c r="T5" i="13"/>
  <c r="U5" i="13"/>
  <c r="V5" i="13"/>
  <c r="W5" i="13"/>
  <c r="X5" i="13"/>
  <c r="Y5" i="13"/>
  <c r="T6" i="13"/>
  <c r="U6" i="13"/>
  <c r="V6" i="13"/>
  <c r="W6" i="13"/>
  <c r="X6" i="13"/>
  <c r="Y6" i="13"/>
  <c r="T7" i="13"/>
  <c r="U7" i="13"/>
  <c r="V7" i="13"/>
  <c r="W7" i="13"/>
  <c r="X7" i="13"/>
  <c r="Y7" i="13"/>
  <c r="T8" i="13"/>
  <c r="U8" i="13"/>
  <c r="V8" i="13"/>
  <c r="W8" i="13"/>
  <c r="X8" i="13"/>
  <c r="Y8" i="13"/>
  <c r="T9" i="13"/>
  <c r="U9" i="13"/>
  <c r="V9" i="13"/>
  <c r="W9" i="13"/>
  <c r="X9" i="13"/>
  <c r="Y9" i="13"/>
  <c r="T10" i="13"/>
  <c r="U10" i="13"/>
  <c r="V10" i="13"/>
  <c r="W10" i="13"/>
  <c r="X10" i="13"/>
  <c r="Y10" i="13"/>
  <c r="T11" i="13"/>
  <c r="U11" i="13"/>
  <c r="V11" i="13"/>
  <c r="W11" i="13"/>
  <c r="X11" i="13"/>
  <c r="Y11" i="13"/>
  <c r="T12" i="13"/>
  <c r="U12" i="13"/>
  <c r="V12" i="13"/>
  <c r="W12" i="13"/>
  <c r="X12" i="13"/>
  <c r="Y12" i="13"/>
  <c r="T13" i="13"/>
  <c r="U13" i="13"/>
  <c r="V13" i="13"/>
  <c r="W13" i="13"/>
  <c r="X13" i="13"/>
  <c r="Y13" i="13"/>
  <c r="T14" i="13"/>
  <c r="U14" i="13"/>
  <c r="V14" i="13"/>
  <c r="W14" i="13"/>
  <c r="X14" i="13"/>
  <c r="Y14" i="13"/>
  <c r="T15" i="13"/>
  <c r="U15" i="13"/>
  <c r="V15" i="13"/>
  <c r="W15" i="13"/>
  <c r="X15" i="13"/>
  <c r="Y15" i="13"/>
  <c r="T16" i="13"/>
  <c r="U16" i="13"/>
  <c r="V16" i="13"/>
  <c r="W16" i="13"/>
  <c r="X16" i="13"/>
  <c r="Y16" i="13"/>
  <c r="T17" i="13"/>
  <c r="U17" i="13"/>
  <c r="V17" i="13"/>
  <c r="W17" i="13"/>
  <c r="X17" i="13"/>
  <c r="Y17" i="13"/>
  <c r="T18" i="13"/>
  <c r="U18" i="13"/>
  <c r="V18" i="13"/>
  <c r="W18" i="13"/>
  <c r="X18" i="13"/>
  <c r="Y18" i="13"/>
  <c r="T19" i="13"/>
  <c r="U19" i="13"/>
  <c r="V19" i="13"/>
  <c r="W19" i="13"/>
  <c r="X19" i="13"/>
  <c r="Y19" i="13"/>
  <c r="T20" i="13"/>
  <c r="U20" i="13"/>
  <c r="V20" i="13"/>
  <c r="W20" i="13"/>
  <c r="X20" i="13"/>
  <c r="Y20" i="13"/>
  <c r="T21" i="13"/>
  <c r="U21" i="13"/>
  <c r="V21" i="13"/>
  <c r="W21" i="13"/>
  <c r="X21" i="13"/>
  <c r="Y21" i="13"/>
  <c r="T22" i="13"/>
  <c r="U22" i="13"/>
  <c r="V22" i="13"/>
  <c r="W22" i="13"/>
  <c r="X22" i="13"/>
  <c r="Y22" i="13"/>
  <c r="T23" i="13"/>
  <c r="U23" i="13"/>
  <c r="V23" i="13"/>
  <c r="W23" i="13"/>
  <c r="X23" i="13"/>
  <c r="Y23" i="13"/>
  <c r="T24" i="13"/>
  <c r="U24" i="13"/>
  <c r="V24" i="13"/>
  <c r="W24" i="13"/>
  <c r="X24" i="13"/>
  <c r="Y24" i="13"/>
  <c r="T25" i="13"/>
  <c r="U25" i="13"/>
  <c r="V25" i="13"/>
  <c r="W25" i="13"/>
  <c r="X25" i="13"/>
  <c r="Y25" i="13"/>
  <c r="T26" i="13"/>
  <c r="U26" i="13"/>
  <c r="V26" i="13"/>
  <c r="W26" i="13"/>
  <c r="X26" i="13"/>
  <c r="Y26" i="13"/>
  <c r="T27" i="13"/>
  <c r="U27" i="13"/>
  <c r="V27" i="13"/>
  <c r="W27" i="13"/>
  <c r="X27" i="13"/>
  <c r="Y27" i="13"/>
  <c r="T28" i="13"/>
  <c r="U28" i="13"/>
  <c r="V28" i="13"/>
  <c r="W28" i="13"/>
  <c r="X28" i="13"/>
  <c r="Y28" i="13"/>
  <c r="T29" i="13"/>
  <c r="U29" i="13"/>
  <c r="V29" i="13"/>
  <c r="W29" i="13"/>
  <c r="X29" i="13"/>
  <c r="Y29" i="13"/>
  <c r="T30" i="13"/>
  <c r="U30" i="13"/>
  <c r="V30" i="13"/>
  <c r="W30" i="13"/>
  <c r="X30" i="13"/>
  <c r="Y30" i="13"/>
  <c r="T31" i="13"/>
  <c r="U31" i="13"/>
  <c r="V31" i="13"/>
  <c r="W31" i="13"/>
  <c r="X31" i="13"/>
  <c r="Y31" i="13"/>
  <c r="T32" i="13"/>
  <c r="U32" i="13"/>
  <c r="V32" i="13"/>
  <c r="W32" i="13"/>
  <c r="X32" i="13"/>
  <c r="Y32" i="13"/>
  <c r="T33" i="13"/>
  <c r="U33" i="13"/>
  <c r="V33" i="13"/>
  <c r="W33" i="13"/>
  <c r="X33" i="13"/>
  <c r="Y33" i="13"/>
  <c r="T34" i="13"/>
  <c r="U34" i="13"/>
  <c r="V34" i="13"/>
  <c r="W34" i="13"/>
  <c r="X34" i="13"/>
  <c r="Y34" i="13"/>
  <c r="T35" i="13"/>
  <c r="U35" i="13"/>
  <c r="V35" i="13"/>
  <c r="W35" i="13"/>
  <c r="X35" i="13"/>
  <c r="Y35" i="13"/>
  <c r="U3" i="13"/>
  <c r="V3" i="13"/>
  <c r="W3" i="13"/>
  <c r="T3" i="13"/>
  <c r="B21" i="5"/>
  <c r="C21" i="5"/>
  <c r="D21" i="9"/>
  <c r="C5" i="11" s="1"/>
  <c r="E36" i="5"/>
  <c r="E37" i="5"/>
  <c r="E38" i="5"/>
  <c r="B59" i="5"/>
  <c r="C59" i="5"/>
  <c r="E21" i="9"/>
  <c r="D5" i="11" s="1"/>
  <c r="E82" i="5"/>
  <c r="E86" i="5"/>
  <c r="B97" i="5"/>
  <c r="C97" i="5"/>
  <c r="F21" i="9"/>
  <c r="E5" i="11" s="1"/>
  <c r="E112" i="5"/>
  <c r="B135" i="5"/>
  <c r="C135" i="5"/>
  <c r="G21" i="9"/>
  <c r="F5" i="11" s="1"/>
  <c r="E136" i="5"/>
  <c r="E141" i="5"/>
  <c r="E146" i="5"/>
  <c r="E147" i="5"/>
  <c r="B249" i="5"/>
  <c r="C249" i="5"/>
  <c r="H21" i="9"/>
  <c r="G5" i="11" s="1"/>
  <c r="E269" i="5"/>
  <c r="E272" i="5"/>
  <c r="E275" i="5"/>
  <c r="B287" i="5"/>
  <c r="C287" i="5"/>
  <c r="I21" i="9"/>
  <c r="E298" i="5"/>
  <c r="E300" i="5"/>
  <c r="E304" i="5"/>
  <c r="B325" i="5"/>
  <c r="C325" i="5"/>
  <c r="J21" i="9"/>
  <c r="I5" i="11" s="1"/>
  <c r="E341" i="5"/>
  <c r="E342" i="5"/>
  <c r="E350" i="5"/>
  <c r="B439" i="5"/>
  <c r="C439" i="5"/>
  <c r="K21" i="9"/>
  <c r="J5" i="11" s="1"/>
  <c r="E446" i="5"/>
  <c r="E466" i="5"/>
  <c r="B477" i="5"/>
  <c r="C477" i="5"/>
  <c r="L21" i="9"/>
  <c r="E490" i="5"/>
  <c r="E497" i="5"/>
  <c r="E498" i="5"/>
  <c r="E504" i="5"/>
  <c r="E19" i="6"/>
  <c r="B21" i="6"/>
  <c r="C21" i="6"/>
  <c r="M21" i="9"/>
  <c r="L5" i="11" s="1"/>
  <c r="E23" i="6"/>
  <c r="E32" i="6"/>
  <c r="E33" i="6"/>
  <c r="E36" i="6"/>
  <c r="E37" i="6"/>
  <c r="E40" i="6"/>
  <c r="E43" i="6"/>
  <c r="E45" i="6"/>
  <c r="E51" i="6"/>
  <c r="B59" i="6"/>
  <c r="C59" i="6"/>
  <c r="N21" i="9"/>
  <c r="E74" i="6"/>
  <c r="E76" i="6"/>
  <c r="E77" i="6"/>
  <c r="E79" i="6"/>
  <c r="E81" i="6"/>
  <c r="E84" i="6"/>
  <c r="E87" i="6"/>
  <c r="B97" i="6"/>
  <c r="C97" i="6"/>
  <c r="O21" i="9"/>
  <c r="E112" i="6"/>
  <c r="E114" i="6"/>
  <c r="E117" i="6"/>
  <c r="E120" i="6"/>
  <c r="E121" i="6"/>
  <c r="E122" i="6"/>
  <c r="E125" i="6"/>
  <c r="E127" i="6"/>
  <c r="B135" i="6"/>
  <c r="C135" i="6"/>
  <c r="P21" i="9"/>
  <c r="O5" i="11" s="1"/>
  <c r="E143" i="6"/>
  <c r="E148" i="6"/>
  <c r="E150" i="6"/>
  <c r="E153" i="6"/>
  <c r="E156" i="6"/>
  <c r="E157" i="6"/>
  <c r="E158" i="6"/>
  <c r="E159" i="6"/>
  <c r="E164" i="6"/>
  <c r="E166" i="6"/>
  <c r="B173" i="6"/>
  <c r="C173" i="6"/>
  <c r="Q21" i="9"/>
  <c r="P5" i="11" s="1"/>
  <c r="E174" i="6"/>
  <c r="E175" i="6"/>
  <c r="E189" i="6"/>
  <c r="E191" i="6"/>
  <c r="E192" i="6"/>
  <c r="E194" i="6"/>
  <c r="E196" i="6"/>
  <c r="E197" i="6"/>
  <c r="E199" i="6"/>
  <c r="E205" i="6"/>
  <c r="B211" i="6"/>
  <c r="C211" i="6"/>
  <c r="R21" i="9"/>
  <c r="E223" i="6"/>
  <c r="E224" i="6"/>
  <c r="E227" i="6"/>
  <c r="E228" i="6"/>
  <c r="E229" i="6"/>
  <c r="E233" i="6"/>
  <c r="E234" i="6"/>
  <c r="E236" i="6"/>
  <c r="E237" i="6"/>
  <c r="E238" i="6"/>
  <c r="E241" i="6"/>
  <c r="E247" i="6"/>
  <c r="B249" i="6"/>
  <c r="C249" i="6"/>
  <c r="S21" i="9"/>
  <c r="E250" i="6"/>
  <c r="E251" i="6"/>
  <c r="E260" i="6"/>
  <c r="E265" i="6"/>
  <c r="E268" i="6"/>
  <c r="E273" i="6"/>
  <c r="E276" i="6"/>
  <c r="E279" i="6"/>
  <c r="E281" i="6"/>
  <c r="E285" i="6"/>
  <c r="E286" i="6"/>
  <c r="B287" i="6"/>
  <c r="C287" i="6"/>
  <c r="T21" i="9"/>
  <c r="S5" i="11" s="1"/>
  <c r="E299" i="6"/>
  <c r="E301" i="6"/>
  <c r="E305" i="6"/>
  <c r="E306" i="6"/>
  <c r="E311" i="6"/>
  <c r="E313" i="6"/>
  <c r="E314" i="6"/>
  <c r="E315" i="6"/>
  <c r="B325" i="6"/>
  <c r="C325" i="6"/>
  <c r="U21" i="9"/>
  <c r="E340" i="6"/>
  <c r="E342" i="6"/>
  <c r="E343" i="6"/>
  <c r="E344" i="6"/>
  <c r="E347" i="6"/>
  <c r="E353" i="6"/>
  <c r="E355" i="6"/>
  <c r="E357" i="6"/>
  <c r="E361" i="6"/>
  <c r="B363" i="6"/>
  <c r="C363" i="6"/>
  <c r="V21" i="9"/>
  <c r="U5" i="11" s="1"/>
  <c r="E369" i="6"/>
  <c r="E379" i="6"/>
  <c r="E384" i="6"/>
  <c r="E385" i="6"/>
  <c r="E387" i="6"/>
  <c r="E388" i="6"/>
  <c r="E389" i="6"/>
  <c r="E391" i="6"/>
  <c r="E393" i="6"/>
  <c r="E394" i="6"/>
  <c r="E514" i="6"/>
  <c r="B515" i="6"/>
  <c r="C515" i="6"/>
  <c r="W21" i="9"/>
  <c r="V5" i="11" s="1"/>
  <c r="E517" i="6"/>
  <c r="E527" i="6"/>
  <c r="E530" i="6"/>
  <c r="E531" i="6"/>
  <c r="E532" i="6"/>
  <c r="E533" i="6"/>
  <c r="E534" i="6"/>
  <c r="E535" i="6"/>
  <c r="E536" i="6"/>
  <c r="E537" i="6"/>
  <c r="E540" i="6"/>
  <c r="E541" i="6"/>
  <c r="E542" i="6"/>
  <c r="E544" i="6"/>
  <c r="E545" i="6"/>
  <c r="E546" i="6"/>
  <c r="B553" i="6"/>
  <c r="C553" i="6"/>
  <c r="X21" i="9"/>
  <c r="W5" i="11" s="1"/>
  <c r="E568" i="6"/>
  <c r="E569" i="6"/>
  <c r="E571" i="6"/>
  <c r="E572" i="6"/>
  <c r="E575" i="6"/>
  <c r="E576" i="6"/>
  <c r="E577" i="6"/>
  <c r="E578" i="6"/>
  <c r="E582" i="6"/>
  <c r="E590" i="6"/>
  <c r="B591" i="6"/>
  <c r="C591" i="6"/>
  <c r="Y21" i="9"/>
  <c r="X5" i="11" s="1"/>
  <c r="E597" i="6"/>
  <c r="E604" i="6"/>
  <c r="E606" i="6"/>
  <c r="E609" i="6"/>
  <c r="E610" i="6"/>
  <c r="E612" i="6"/>
  <c r="E614" i="6"/>
  <c r="E616" i="6"/>
  <c r="E617" i="6"/>
  <c r="E620" i="6"/>
  <c r="B629" i="6"/>
  <c r="C629" i="6"/>
  <c r="Z21" i="9"/>
  <c r="E640" i="6"/>
  <c r="E645" i="6"/>
  <c r="E646" i="6"/>
  <c r="E648" i="6"/>
  <c r="E650" i="6"/>
  <c r="E652" i="6"/>
  <c r="E654" i="6"/>
  <c r="E656" i="6"/>
  <c r="E659" i="6"/>
  <c r="E20" i="7"/>
  <c r="B21" i="7"/>
  <c r="C21" i="7"/>
  <c r="AA21" i="9"/>
  <c r="Z5" i="11" s="1"/>
  <c r="E22" i="7"/>
  <c r="E35" i="7"/>
  <c r="E37" i="7"/>
  <c r="E40" i="7"/>
  <c r="E41" i="7"/>
  <c r="E44" i="7"/>
  <c r="E46" i="7"/>
  <c r="E48" i="7"/>
  <c r="E51" i="7"/>
  <c r="B97" i="7"/>
  <c r="C97" i="7"/>
  <c r="AB21" i="9"/>
  <c r="AA5" i="11" s="1"/>
  <c r="E98" i="7"/>
  <c r="E110" i="7"/>
  <c r="E112" i="7"/>
  <c r="E113" i="7"/>
  <c r="E114" i="7"/>
  <c r="E115" i="7"/>
  <c r="E121" i="7"/>
  <c r="E124" i="7"/>
  <c r="E128" i="7"/>
  <c r="E134" i="7"/>
  <c r="B135" i="7"/>
  <c r="C135" i="7"/>
  <c r="AC21" i="9"/>
  <c r="E148" i="7"/>
  <c r="E150" i="7"/>
  <c r="E151" i="7"/>
  <c r="E152" i="7"/>
  <c r="E155" i="7"/>
  <c r="E156" i="7"/>
  <c r="E157" i="7"/>
  <c r="E158" i="7"/>
  <c r="E163" i="7"/>
  <c r="E165" i="7"/>
  <c r="E247" i="7"/>
  <c r="B249" i="7"/>
  <c r="C249" i="7"/>
  <c r="AD21" i="9"/>
  <c r="AC5" i="11" s="1"/>
  <c r="E265" i="7"/>
  <c r="E266" i="7"/>
  <c r="E267" i="7"/>
  <c r="E269" i="7"/>
  <c r="E270" i="7"/>
  <c r="E271" i="7"/>
  <c r="E275" i="7"/>
  <c r="E277" i="7"/>
  <c r="E279" i="7"/>
  <c r="E281" i="7"/>
  <c r="B287" i="7"/>
  <c r="C287" i="7"/>
  <c r="AE21" i="9"/>
  <c r="AD5" i="11" s="1"/>
  <c r="E302" i="7"/>
  <c r="E303" i="7"/>
  <c r="E304" i="7"/>
  <c r="E305" i="7"/>
  <c r="E307" i="7"/>
  <c r="E308" i="7"/>
  <c r="E311" i="7"/>
  <c r="E312" i="7"/>
  <c r="E315" i="7"/>
  <c r="E317" i="7"/>
  <c r="B21" i="8"/>
  <c r="C21" i="8"/>
  <c r="E22" i="8"/>
  <c r="E23" i="8"/>
  <c r="E34" i="8"/>
  <c r="E36" i="8"/>
  <c r="E38" i="8"/>
  <c r="E42" i="8"/>
  <c r="E44" i="8"/>
  <c r="E46" i="8"/>
  <c r="E47" i="8"/>
  <c r="E49" i="8"/>
  <c r="E51" i="8"/>
  <c r="E52" i="8"/>
  <c r="E58" i="8"/>
  <c r="B59" i="8"/>
  <c r="C59" i="8"/>
  <c r="E74" i="8"/>
  <c r="E75" i="8"/>
  <c r="E78" i="8"/>
  <c r="E81" i="8"/>
  <c r="E85" i="8"/>
  <c r="E91" i="8"/>
  <c r="B173" i="5"/>
  <c r="C173" i="5"/>
  <c r="D62" i="9"/>
  <c r="BD5" i="13" s="1"/>
  <c r="E181" i="5"/>
  <c r="E182" i="5"/>
  <c r="E185" i="5"/>
  <c r="E186" i="5"/>
  <c r="E192" i="5"/>
  <c r="E195" i="5"/>
  <c r="B211" i="5"/>
  <c r="C211" i="5"/>
  <c r="E62" i="9"/>
  <c r="AL5" i="11" s="1"/>
  <c r="E213" i="5"/>
  <c r="E224" i="5"/>
  <c r="E225" i="5"/>
  <c r="E227" i="5"/>
  <c r="E230" i="5"/>
  <c r="E233" i="5"/>
  <c r="E235" i="5"/>
  <c r="E243" i="5"/>
  <c r="B363" i="5"/>
  <c r="C363" i="5"/>
  <c r="E364" i="5"/>
  <c r="E369" i="5"/>
  <c r="E372" i="5"/>
  <c r="E374" i="5"/>
  <c r="E375" i="5"/>
  <c r="E377" i="5"/>
  <c r="E378" i="5"/>
  <c r="E380" i="5"/>
  <c r="E382" i="5"/>
  <c r="E383" i="5"/>
  <c r="E385" i="5"/>
  <c r="E389" i="5"/>
  <c r="E392" i="5"/>
  <c r="E393" i="5"/>
  <c r="E400" i="5"/>
  <c r="B401" i="5"/>
  <c r="C401" i="5"/>
  <c r="G62" i="9"/>
  <c r="AN5" i="11" s="1"/>
  <c r="E402" i="5"/>
  <c r="E414" i="5"/>
  <c r="E416" i="5"/>
  <c r="E420" i="5"/>
  <c r="E421" i="5"/>
  <c r="E429" i="5"/>
  <c r="E513" i="5"/>
  <c r="B515" i="5"/>
  <c r="C515" i="5"/>
  <c r="H62" i="9"/>
  <c r="AO5" i="11" s="1"/>
  <c r="E517" i="5"/>
  <c r="E526" i="5"/>
  <c r="E527" i="5"/>
  <c r="E528" i="5"/>
  <c r="E529" i="5"/>
  <c r="E531" i="5"/>
  <c r="E533" i="5"/>
  <c r="E536" i="5"/>
  <c r="E539" i="5"/>
  <c r="E551" i="5"/>
  <c r="E552" i="5"/>
  <c r="B553" i="5"/>
  <c r="C553" i="5"/>
  <c r="I62" i="9"/>
  <c r="AP5" i="11" s="1"/>
  <c r="E554" i="5"/>
  <c r="E555" i="5"/>
  <c r="E566" i="5"/>
  <c r="E567" i="5"/>
  <c r="E568" i="5"/>
  <c r="E569" i="5"/>
  <c r="E570" i="5"/>
  <c r="E572" i="5"/>
  <c r="E585" i="5"/>
  <c r="E589" i="5"/>
  <c r="B591" i="5"/>
  <c r="C591" i="5"/>
  <c r="J62" i="9"/>
  <c r="AQ5" i="11" s="1"/>
  <c r="E603" i="5"/>
  <c r="E604" i="5"/>
  <c r="E606" i="5"/>
  <c r="E607" i="5"/>
  <c r="E609" i="5"/>
  <c r="E612" i="5"/>
  <c r="E616" i="5"/>
  <c r="E620" i="5"/>
  <c r="E621" i="5"/>
  <c r="B629" i="5"/>
  <c r="C629" i="5"/>
  <c r="K62" i="9"/>
  <c r="AR5" i="11" s="1"/>
  <c r="E633" i="5"/>
  <c r="E636" i="5"/>
  <c r="E637" i="5"/>
  <c r="E639" i="5"/>
  <c r="E642" i="5"/>
  <c r="E643" i="5"/>
  <c r="E644" i="5"/>
  <c r="E647" i="5"/>
  <c r="E653" i="5"/>
  <c r="E657" i="5"/>
  <c r="E665" i="5"/>
  <c r="B667" i="5"/>
  <c r="C667" i="5"/>
  <c r="L62" i="9"/>
  <c r="AS5" i="11" s="1"/>
  <c r="E673" i="5"/>
  <c r="E678" i="5"/>
  <c r="E681" i="5"/>
  <c r="E683" i="5"/>
  <c r="E687" i="5"/>
  <c r="E689" i="5"/>
  <c r="E690" i="5"/>
  <c r="E693" i="5"/>
  <c r="E703" i="5"/>
  <c r="B705" i="5"/>
  <c r="C705" i="5"/>
  <c r="E712" i="5"/>
  <c r="E715" i="5"/>
  <c r="E716" i="5"/>
  <c r="E717" i="5"/>
  <c r="E718" i="5"/>
  <c r="E719" i="5"/>
  <c r="E720" i="5"/>
  <c r="E724" i="5"/>
  <c r="E725" i="5"/>
  <c r="E737" i="5"/>
  <c r="B743" i="5"/>
  <c r="C743" i="5"/>
  <c r="N62" i="9"/>
  <c r="AU5" i="11" s="1"/>
  <c r="E744" i="5"/>
  <c r="E756" i="5"/>
  <c r="E757" i="5"/>
  <c r="E759" i="5"/>
  <c r="E762" i="5"/>
  <c r="E763" i="5"/>
  <c r="E765" i="5"/>
  <c r="E768" i="5"/>
  <c r="E770" i="5"/>
  <c r="E774" i="5"/>
  <c r="E399" i="6"/>
  <c r="B401" i="6"/>
  <c r="C401" i="6"/>
  <c r="O62" i="9"/>
  <c r="AV5" i="11" s="1"/>
  <c r="E402" i="6"/>
  <c r="E403" i="6"/>
  <c r="E407" i="6"/>
  <c r="E411" i="6"/>
  <c r="E412" i="6"/>
  <c r="E415" i="6"/>
  <c r="E418" i="6"/>
  <c r="E420" i="6"/>
  <c r="E421" i="6"/>
  <c r="E422" i="6"/>
  <c r="E426" i="6"/>
  <c r="E427" i="6"/>
  <c r="E429" i="6"/>
  <c r="E431" i="6"/>
  <c r="E432" i="6"/>
  <c r="E433" i="6"/>
  <c r="B439" i="6"/>
  <c r="C439" i="6"/>
  <c r="P62" i="9"/>
  <c r="AW5" i="11" s="1"/>
  <c r="E443" i="6"/>
  <c r="E445" i="6"/>
  <c r="E447" i="6"/>
  <c r="E451" i="6"/>
  <c r="E452" i="6"/>
  <c r="E453" i="6"/>
  <c r="E455" i="6"/>
  <c r="E457" i="6"/>
  <c r="E458" i="6"/>
  <c r="E460" i="6"/>
  <c r="E461" i="6"/>
  <c r="E463" i="6"/>
  <c r="E464" i="6"/>
  <c r="E466" i="6"/>
  <c r="E471" i="6"/>
  <c r="E475" i="6"/>
  <c r="B477" i="6"/>
  <c r="C477" i="6"/>
  <c r="Q62" i="9"/>
  <c r="AX5" i="11" s="1"/>
  <c r="E478" i="6"/>
  <c r="E487" i="6"/>
  <c r="E489" i="6"/>
  <c r="E490" i="6"/>
  <c r="E492" i="6"/>
  <c r="E495" i="6"/>
  <c r="E496" i="6"/>
  <c r="E498" i="6"/>
  <c r="E500" i="6"/>
  <c r="E501" i="6"/>
  <c r="E503" i="6"/>
  <c r="E504" i="6"/>
  <c r="E505" i="6"/>
  <c r="E506" i="6"/>
  <c r="E507" i="6"/>
  <c r="E508" i="6"/>
  <c r="E509" i="6"/>
  <c r="B59" i="7"/>
  <c r="C59" i="7"/>
  <c r="R62" i="9"/>
  <c r="E69" i="7"/>
  <c r="E70" i="7"/>
  <c r="E71" i="7"/>
  <c r="E72" i="7"/>
  <c r="E73" i="7"/>
  <c r="E74" i="7"/>
  <c r="E75" i="7"/>
  <c r="E77" i="7"/>
  <c r="E79" i="7"/>
  <c r="E80" i="7"/>
  <c r="E82" i="7"/>
  <c r="E84" i="7"/>
  <c r="E86" i="7"/>
  <c r="E87" i="7"/>
  <c r="E88" i="7"/>
  <c r="E90" i="7"/>
  <c r="B173" i="7"/>
  <c r="C173" i="7"/>
  <c r="S62" i="9"/>
  <c r="E175" i="7"/>
  <c r="E179" i="7"/>
  <c r="E187" i="7"/>
  <c r="E188" i="7"/>
  <c r="E189" i="7"/>
  <c r="E190" i="7"/>
  <c r="E191" i="7"/>
  <c r="E192" i="7"/>
  <c r="E193" i="7"/>
  <c r="E194" i="7"/>
  <c r="E196" i="7"/>
  <c r="E197" i="7"/>
  <c r="E199" i="7"/>
  <c r="E200" i="7"/>
  <c r="E202" i="7"/>
  <c r="E203" i="7"/>
  <c r="E209" i="7"/>
  <c r="B211" i="7"/>
  <c r="C211" i="7"/>
  <c r="T62" i="9"/>
  <c r="BT5" i="13" s="1"/>
  <c r="E213" i="7"/>
  <c r="E214" i="7"/>
  <c r="E219" i="7"/>
  <c r="E222" i="7"/>
  <c r="E223" i="7"/>
  <c r="E224" i="7"/>
  <c r="E225" i="7"/>
  <c r="E226" i="7"/>
  <c r="E227" i="7"/>
  <c r="E231" i="7"/>
  <c r="E232" i="7"/>
  <c r="E233" i="7"/>
  <c r="E234" i="7"/>
  <c r="E235" i="7"/>
  <c r="E236" i="7"/>
  <c r="E240" i="7"/>
  <c r="E241" i="7"/>
  <c r="E242" i="7"/>
  <c r="E243" i="7"/>
  <c r="E323" i="7"/>
  <c r="B325" i="7"/>
  <c r="C325" i="7"/>
  <c r="U62" i="9"/>
  <c r="BB5" i="11" s="1"/>
  <c r="E332" i="7"/>
  <c r="E338" i="7"/>
  <c r="E340" i="7"/>
  <c r="E341" i="7"/>
  <c r="E342" i="7"/>
  <c r="E343" i="7"/>
  <c r="E344" i="7"/>
  <c r="E345" i="7"/>
  <c r="E347" i="7"/>
  <c r="E349" i="7"/>
  <c r="E350" i="7"/>
  <c r="E351" i="7"/>
  <c r="E353" i="7"/>
  <c r="E355" i="7"/>
  <c r="E356" i="7"/>
  <c r="E361" i="7"/>
  <c r="B363" i="7"/>
  <c r="C363" i="7"/>
  <c r="V62" i="9"/>
  <c r="BC5" i="11" s="1"/>
  <c r="E364" i="7"/>
  <c r="E366" i="7"/>
  <c r="E369" i="7"/>
  <c r="E371" i="7"/>
  <c r="E374" i="7"/>
  <c r="E376" i="7"/>
  <c r="E377" i="7"/>
  <c r="E378" i="7"/>
  <c r="E379" i="7"/>
  <c r="E380" i="7"/>
  <c r="E382" i="7"/>
  <c r="E383" i="7"/>
  <c r="E384" i="7"/>
  <c r="E385" i="7"/>
  <c r="E388" i="7"/>
  <c r="E390" i="7"/>
  <c r="E392" i="7"/>
  <c r="E393" i="7"/>
  <c r="E395" i="7"/>
  <c r="E95" i="8"/>
  <c r="B97" i="8"/>
  <c r="C97" i="8"/>
  <c r="E99" i="8"/>
  <c r="E103" i="8"/>
  <c r="E108" i="8"/>
  <c r="E109" i="8"/>
  <c r="E110" i="8"/>
  <c r="E111" i="8"/>
  <c r="E112" i="8"/>
  <c r="E113" i="8"/>
  <c r="E114" i="8"/>
  <c r="E116" i="8"/>
  <c r="E118" i="8"/>
  <c r="E119" i="8"/>
  <c r="E121" i="8"/>
  <c r="E122" i="8"/>
  <c r="E123" i="8"/>
  <c r="E125" i="8"/>
  <c r="E127" i="8"/>
  <c r="E129" i="8"/>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M29" i="11"/>
  <c r="L29" i="11"/>
  <c r="K29" i="11"/>
  <c r="J29" i="11"/>
  <c r="I29" i="11"/>
  <c r="H29" i="11"/>
  <c r="G29" i="11"/>
  <c r="F29" i="11"/>
  <c r="E29" i="11"/>
  <c r="D29" i="11"/>
  <c r="C29" i="11"/>
  <c r="B29" i="11"/>
  <c r="A29"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R27" i="11"/>
  <c r="Q27" i="11"/>
  <c r="P27" i="11"/>
  <c r="O27" i="11"/>
  <c r="N27" i="11"/>
  <c r="M27" i="11"/>
  <c r="L27" i="11"/>
  <c r="K27" i="11"/>
  <c r="J27" i="11"/>
  <c r="I27" i="11"/>
  <c r="H27" i="11"/>
  <c r="G27" i="11"/>
  <c r="F27" i="11"/>
  <c r="E27" i="11"/>
  <c r="D27" i="11"/>
  <c r="C27" i="11"/>
  <c r="B27" i="11"/>
  <c r="A27"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B24" i="11"/>
  <c r="A24" i="11"/>
  <c r="BE23" i="11"/>
  <c r="AJ23" i="11"/>
  <c r="AI23" i="11"/>
  <c r="AG23" i="11"/>
  <c r="B23" i="11"/>
  <c r="A23" i="11"/>
  <c r="BE22" i="11"/>
  <c r="AG22"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G21" i="11"/>
  <c r="BE20" i="11"/>
  <c r="AG20" i="11"/>
  <c r="BE19" i="11"/>
  <c r="AG19" i="11"/>
  <c r="BE18" i="11"/>
  <c r="AG18" i="11"/>
  <c r="BE17" i="11"/>
  <c r="AG17" i="11"/>
  <c r="BE16" i="11"/>
  <c r="AG16" i="11"/>
  <c r="BE15" i="11"/>
  <c r="AG15" i="11"/>
  <c r="BE14" i="11"/>
  <c r="AG14" i="11"/>
  <c r="BE13" i="11"/>
  <c r="AG13" i="11"/>
  <c r="BE12" i="11"/>
  <c r="AG12" i="11"/>
  <c r="BE11" i="11"/>
  <c r="AG11" i="11"/>
  <c r="BE10" i="11"/>
  <c r="AG10" i="11"/>
  <c r="BE9" i="11"/>
  <c r="AG9" i="11"/>
  <c r="BE8" i="11"/>
  <c r="AG8" i="11"/>
  <c r="BE7" i="11"/>
  <c r="AG7" i="11"/>
  <c r="BE6" i="11"/>
  <c r="AG6" i="11"/>
  <c r="BE5" i="11"/>
  <c r="AG5" i="11"/>
  <c r="BE4" i="11"/>
  <c r="AG4" i="11"/>
  <c r="BE3" i="11"/>
  <c r="AG3" i="11"/>
  <c r="BE2" i="11"/>
  <c r="BD2" i="11"/>
  <c r="BC2" i="11"/>
  <c r="BB2" i="11"/>
  <c r="BA2" i="11"/>
  <c r="AZ2" i="11"/>
  <c r="AY2" i="11"/>
  <c r="AX2" i="11"/>
  <c r="AW2" i="11"/>
  <c r="AV2" i="11"/>
  <c r="AU2" i="11"/>
  <c r="AT2" i="11"/>
  <c r="AS2" i="11"/>
  <c r="AR2" i="11"/>
  <c r="AQ2" i="11"/>
  <c r="AP2" i="11"/>
  <c r="AO2" i="11"/>
  <c r="AN2" i="11"/>
  <c r="AM2" i="11"/>
  <c r="AL2" i="11"/>
  <c r="AK2" i="11"/>
  <c r="AJ2" i="11"/>
  <c r="AI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BE1" i="11"/>
  <c r="BD1" i="11"/>
  <c r="BC1" i="11"/>
  <c r="BB1" i="11"/>
  <c r="BA1" i="11"/>
  <c r="AZ1" i="11"/>
  <c r="AY1" i="11"/>
  <c r="AX1" i="11"/>
  <c r="AW1" i="11"/>
  <c r="AV1" i="11"/>
  <c r="AU1" i="11"/>
  <c r="AT1" i="11"/>
  <c r="AS1" i="11"/>
  <c r="AR1" i="11"/>
  <c r="AQ1" i="11"/>
  <c r="AP1" i="11"/>
  <c r="AO1" i="11"/>
  <c r="AN1" i="11"/>
  <c r="AM1" i="11"/>
  <c r="AL1" i="11"/>
  <c r="AK1" i="11"/>
  <c r="AJ1" i="11"/>
  <c r="AI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C94" i="9"/>
  <c r="AJ22" i="11" s="1"/>
  <c r="B94" i="9"/>
  <c r="AI22" i="11" s="1"/>
  <c r="C93" i="9"/>
  <c r="B93" i="9"/>
  <c r="C92" i="9"/>
  <c r="B92" i="9"/>
  <c r="C91" i="9"/>
  <c r="B91" i="9"/>
  <c r="C90" i="9"/>
  <c r="B90" i="9"/>
  <c r="C89" i="9"/>
  <c r="B89" i="9"/>
  <c r="C88" i="9"/>
  <c r="AJ20" i="11"/>
  <c r="B88" i="9"/>
  <c r="AI20" i="11" s="1"/>
  <c r="C87" i="9"/>
  <c r="AJ19" i="11" s="1"/>
  <c r="B87" i="9"/>
  <c r="AI19" i="11" s="1"/>
  <c r="C86" i="9"/>
  <c r="AJ18" i="11"/>
  <c r="B86" i="9"/>
  <c r="AI18" i="11" s="1"/>
  <c r="C85" i="9"/>
  <c r="AJ17" i="11" s="1"/>
  <c r="B85" i="9"/>
  <c r="AI17" i="11" s="1"/>
  <c r="C84" i="9"/>
  <c r="AJ16" i="11"/>
  <c r="B84" i="9"/>
  <c r="AI16" i="11" s="1"/>
  <c r="C83" i="9"/>
  <c r="AJ15" i="11" s="1"/>
  <c r="B83" i="9"/>
  <c r="AI15" i="11" s="1"/>
  <c r="C82" i="9"/>
  <c r="B82" i="9"/>
  <c r="C81" i="9"/>
  <c r="B81" i="9"/>
  <c r="C80" i="9"/>
  <c r="B80" i="9"/>
  <c r="C79" i="9"/>
  <c r="B79" i="9"/>
  <c r="C78" i="9"/>
  <c r="B78" i="9"/>
  <c r="C77" i="9"/>
  <c r="B77" i="9"/>
  <c r="C76" i="9"/>
  <c r="B76" i="9"/>
  <c r="C75" i="9"/>
  <c r="B75" i="9"/>
  <c r="C74" i="9"/>
  <c r="B74" i="9"/>
  <c r="C73" i="9"/>
  <c r="B73" i="9"/>
  <c r="C72" i="9"/>
  <c r="B72" i="9"/>
  <c r="C71" i="9"/>
  <c r="AJ14" i="11" s="1"/>
  <c r="B71" i="9"/>
  <c r="AI14" i="11" s="1"/>
  <c r="C70" i="9"/>
  <c r="AJ13" i="11" s="1"/>
  <c r="B70" i="9"/>
  <c r="AI13" i="11" s="1"/>
  <c r="C69" i="9"/>
  <c r="AJ12" i="11" s="1"/>
  <c r="B69" i="9"/>
  <c r="AI12" i="11" s="1"/>
  <c r="C68" i="9"/>
  <c r="AJ11" i="11" s="1"/>
  <c r="B68" i="9"/>
  <c r="AI11" i="11" s="1"/>
  <c r="C67" i="9"/>
  <c r="AJ10" i="11" s="1"/>
  <c r="B67" i="9"/>
  <c r="AI10" i="11" s="1"/>
  <c r="C66" i="9"/>
  <c r="AJ9" i="11" s="1"/>
  <c r="B66" i="9"/>
  <c r="AI9" i="11" s="1"/>
  <c r="C65" i="9"/>
  <c r="AJ8" i="11" s="1"/>
  <c r="B65" i="9"/>
  <c r="AI8" i="11" s="1"/>
  <c r="C64" i="9"/>
  <c r="AJ7" i="11" s="1"/>
  <c r="B64" i="9"/>
  <c r="AI7" i="11" s="1"/>
  <c r="C63" i="9"/>
  <c r="AJ6" i="11" s="1"/>
  <c r="B63" i="9"/>
  <c r="AI6" i="11" s="1"/>
  <c r="C62" i="9"/>
  <c r="AJ5" i="11" s="1"/>
  <c r="B62" i="9"/>
  <c r="AI5" i="11" s="1"/>
  <c r="C61" i="9"/>
  <c r="AJ4" i="11" s="1"/>
  <c r="B61" i="9"/>
  <c r="AI4" i="11" s="1"/>
  <c r="C60" i="9"/>
  <c r="AJ3" i="11" s="1"/>
  <c r="B60" i="9"/>
  <c r="AI3" i="11" s="1"/>
  <c r="C53" i="9"/>
  <c r="B22" i="11" s="1"/>
  <c r="B53" i="9"/>
  <c r="A22" i="11"/>
  <c r="C52" i="9"/>
  <c r="B52" i="9"/>
  <c r="C51" i="9"/>
  <c r="B51" i="9"/>
  <c r="C50" i="9"/>
  <c r="B50" i="9"/>
  <c r="C49" i="9"/>
  <c r="B49" i="9"/>
  <c r="C48" i="9"/>
  <c r="B48" i="9"/>
  <c r="C47" i="9"/>
  <c r="B20" i="11" s="1"/>
  <c r="B47" i="9"/>
  <c r="C46" i="9"/>
  <c r="B19" i="11" s="1"/>
  <c r="B46" i="9"/>
  <c r="A19" i="11"/>
  <c r="C45" i="9"/>
  <c r="B18" i="11" s="1"/>
  <c r="B45" i="9"/>
  <c r="A18" i="11" s="1"/>
  <c r="C44" i="9"/>
  <c r="B17" i="11" s="1"/>
  <c r="B44" i="9"/>
  <c r="A17" i="11"/>
  <c r="C43" i="9"/>
  <c r="B16" i="11" s="1"/>
  <c r="B43" i="9"/>
  <c r="A16" i="11" s="1"/>
  <c r="C42" i="9"/>
  <c r="B15" i="11" s="1"/>
  <c r="B42" i="9"/>
  <c r="A15" i="11" s="1"/>
  <c r="C41" i="9"/>
  <c r="B41" i="9"/>
  <c r="C40" i="9"/>
  <c r="B40" i="9"/>
  <c r="C39" i="9"/>
  <c r="B39" i="9"/>
  <c r="C38" i="9"/>
  <c r="B38" i="9"/>
  <c r="C37" i="9"/>
  <c r="B37" i="9"/>
  <c r="C36" i="9"/>
  <c r="B36" i="9"/>
  <c r="C35" i="9"/>
  <c r="B35" i="9"/>
  <c r="C34" i="9"/>
  <c r="B34" i="9"/>
  <c r="C33" i="9"/>
  <c r="B33" i="9"/>
  <c r="C32" i="9"/>
  <c r="B32" i="9"/>
  <c r="C31" i="9"/>
  <c r="B31" i="9"/>
  <c r="C30" i="9"/>
  <c r="B14" i="11" s="1"/>
  <c r="B30" i="9"/>
  <c r="A14" i="11" s="1"/>
  <c r="C29" i="9"/>
  <c r="B13" i="11" s="1"/>
  <c r="B29" i="9"/>
  <c r="A13" i="11" s="1"/>
  <c r="C28" i="9"/>
  <c r="B12" i="11" s="1"/>
  <c r="B28" i="9"/>
  <c r="A12" i="11" s="1"/>
  <c r="C27" i="9"/>
  <c r="B11" i="11" s="1"/>
  <c r="B27" i="9"/>
  <c r="A11" i="11" s="1"/>
  <c r="C26" i="9"/>
  <c r="B10" i="11" s="1"/>
  <c r="B26" i="9"/>
  <c r="A10" i="11" s="1"/>
  <c r="C25" i="9"/>
  <c r="B9" i="11" s="1"/>
  <c r="B25" i="9"/>
  <c r="A9" i="11" s="1"/>
  <c r="C24" i="9"/>
  <c r="B8" i="11" s="1"/>
  <c r="B24" i="9"/>
  <c r="A8" i="11" s="1"/>
  <c r="C23" i="9"/>
  <c r="B7" i="11" s="1"/>
  <c r="B23" i="9"/>
  <c r="A7" i="11" s="1"/>
  <c r="C22" i="9"/>
  <c r="B6" i="11" s="1"/>
  <c r="B22" i="9"/>
  <c r="A6" i="11" s="1"/>
  <c r="C21" i="9"/>
  <c r="B5" i="11" s="1"/>
  <c r="B21" i="9"/>
  <c r="A5" i="11" s="1"/>
  <c r="C20" i="9"/>
  <c r="B4" i="11" s="1"/>
  <c r="B20" i="9"/>
  <c r="A4" i="11" s="1"/>
  <c r="C19" i="9"/>
  <c r="B3" i="11" s="1"/>
  <c r="B19" i="9"/>
  <c r="A3" i="11" s="1"/>
  <c r="BD4" i="11"/>
  <c r="C14" i="8"/>
  <c r="AC3" i="11"/>
  <c r="BA22" i="11"/>
  <c r="BA19" i="11"/>
  <c r="BA18" i="11"/>
  <c r="BA17" i="11"/>
  <c r="BA16" i="11"/>
  <c r="BA15" i="11"/>
  <c r="BA13" i="11"/>
  <c r="BA12" i="11"/>
  <c r="BA8" i="11"/>
  <c r="BA7" i="11"/>
  <c r="BA6" i="11"/>
  <c r="AZ7" i="11"/>
  <c r="AZ6" i="11"/>
  <c r="AA3" i="11"/>
  <c r="AY19" i="11"/>
  <c r="AY17" i="11"/>
  <c r="AY15" i="11"/>
  <c r="Z19" i="11"/>
  <c r="Z13" i="11"/>
  <c r="Z11" i="11"/>
  <c r="Z9" i="11"/>
  <c r="Z8" i="11"/>
  <c r="Z7" i="11"/>
  <c r="Z6" i="11"/>
  <c r="C14" i="7"/>
  <c r="X4" i="11"/>
  <c r="V19" i="11"/>
  <c r="V15" i="11"/>
  <c r="V13" i="11"/>
  <c r="V9" i="11"/>
  <c r="V8" i="11"/>
  <c r="V6" i="11"/>
  <c r="AX15" i="11"/>
  <c r="AX6" i="11"/>
  <c r="AW19" i="11"/>
  <c r="AW16" i="11"/>
  <c r="AW15" i="11"/>
  <c r="AW12" i="11"/>
  <c r="AW8" i="11"/>
  <c r="AW7" i="11"/>
  <c r="AV20" i="11"/>
  <c r="AV19" i="11"/>
  <c r="AV15" i="11"/>
  <c r="AV12" i="11"/>
  <c r="AV6" i="11"/>
  <c r="AV3" i="11"/>
  <c r="U19" i="11"/>
  <c r="U16" i="11"/>
  <c r="U15" i="11"/>
  <c r="U14" i="11"/>
  <c r="U7" i="11"/>
  <c r="U3" i="11"/>
  <c r="T9" i="11"/>
  <c r="T6" i="11"/>
  <c r="E320" i="6"/>
  <c r="N4" i="11"/>
  <c r="C14" i="6"/>
  <c r="AR4" i="11"/>
  <c r="AO4" i="11"/>
  <c r="K4" i="11"/>
  <c r="AN4" i="11"/>
  <c r="AM4" i="11"/>
  <c r="H4" i="11"/>
  <c r="AK4" i="11"/>
  <c r="E4" i="11"/>
  <c r="C14" i="5"/>
  <c r="T5" i="11"/>
  <c r="AQ5" i="13"/>
  <c r="AZ5" i="11"/>
  <c r="BS5" i="13"/>
  <c r="M8" i="11"/>
  <c r="Y4" i="11"/>
  <c r="M7" i="11"/>
  <c r="M11" i="11"/>
  <c r="S4" i="11"/>
  <c r="T4" i="11"/>
  <c r="AV8" i="11"/>
  <c r="AX7" i="11"/>
  <c r="AZ15" i="11"/>
  <c r="AZ18" i="11"/>
  <c r="BA3" i="11"/>
  <c r="AZ11" i="11"/>
  <c r="AZ9" i="11"/>
  <c r="AZ20" i="11"/>
  <c r="BB8" i="11"/>
  <c r="AX12" i="11"/>
  <c r="AX17" i="11"/>
  <c r="AX20" i="11"/>
  <c r="AZ8" i="11"/>
  <c r="AZ12" i="11"/>
  <c r="AZ17" i="11"/>
  <c r="BB6" i="11"/>
  <c r="BB10" i="11"/>
  <c r="AX8" i="11"/>
  <c r="AP4" i="11"/>
  <c r="AR7" i="11"/>
  <c r="AR6" i="11"/>
  <c r="C9" i="11"/>
  <c r="E11" i="11"/>
  <c r="F6" i="11"/>
  <c r="AK16" i="11"/>
  <c r="AL8" i="11"/>
  <c r="I9" i="11"/>
  <c r="J6" i="11"/>
  <c r="K3" i="11"/>
  <c r="AO7" i="11"/>
  <c r="AO13" i="11"/>
  <c r="AO18" i="11"/>
  <c r="D9" i="11"/>
  <c r="D17" i="11"/>
  <c r="F8" i="11"/>
  <c r="G16" i="11"/>
  <c r="H6" i="11"/>
  <c r="I7" i="11"/>
  <c r="K9" i="11"/>
  <c r="AP6" i="11"/>
  <c r="AP12" i="11"/>
  <c r="AQ7" i="11"/>
  <c r="AS9" i="11"/>
  <c r="E8" i="11"/>
  <c r="F13" i="11"/>
  <c r="AK8" i="11"/>
  <c r="AK12" i="11"/>
  <c r="AL16" i="11"/>
  <c r="AL22" i="11"/>
  <c r="G6" i="11"/>
  <c r="I19" i="11"/>
  <c r="AO8" i="11"/>
  <c r="AO12" i="11"/>
  <c r="AO15" i="11"/>
  <c r="AP3" i="11"/>
  <c r="AS8" i="11"/>
  <c r="AT7" i="11"/>
  <c r="AT12" i="11"/>
  <c r="F7" i="11"/>
  <c r="AL18" i="11"/>
  <c r="H7" i="11"/>
  <c r="AM7" i="11"/>
  <c r="AM16" i="11"/>
  <c r="AM20" i="11"/>
  <c r="K6" i="11"/>
  <c r="K8" i="11"/>
  <c r="AP20" i="11"/>
  <c r="AP22" i="11"/>
  <c r="AQ8" i="11"/>
  <c r="AQ12" i="11"/>
  <c r="AQ19" i="11"/>
  <c r="AS4" i="11"/>
  <c r="AS17" i="11"/>
  <c r="AT13" i="11"/>
  <c r="AS11" i="11"/>
  <c r="AS16" i="11"/>
  <c r="AT22" i="11"/>
  <c r="M4" i="11"/>
  <c r="N18" i="11"/>
  <c r="Q19" i="11"/>
  <c r="AU7" i="11"/>
  <c r="M19" i="11"/>
  <c r="N9" i="11"/>
  <c r="AT8" i="11"/>
  <c r="AT11" i="11"/>
  <c r="AU3" i="11"/>
  <c r="AU4" i="11"/>
  <c r="AU6" i="11"/>
  <c r="AU19" i="11"/>
  <c r="L8" i="11"/>
  <c r="L18" i="11"/>
  <c r="N8" i="11"/>
  <c r="AS20" i="11"/>
  <c r="AT6" i="11"/>
  <c r="AU16" i="11"/>
  <c r="L4" i="11"/>
  <c r="O17" i="11"/>
  <c r="Q6" i="11"/>
  <c r="R3" i="11"/>
  <c r="O6" i="11"/>
  <c r="Q4" i="11"/>
  <c r="Q8" i="11"/>
  <c r="R4" i="11"/>
  <c r="R6" i="11"/>
  <c r="S6" i="11"/>
  <c r="N3" i="11"/>
  <c r="P12" i="11"/>
  <c r="P17" i="11"/>
  <c r="Q16" i="11"/>
  <c r="R7" i="11"/>
  <c r="N19" i="11"/>
  <c r="O3" i="11"/>
  <c r="O7" i="11"/>
  <c r="O15" i="11"/>
  <c r="P15" i="11"/>
  <c r="P18" i="11"/>
  <c r="Q9" i="11"/>
  <c r="Q12" i="11"/>
  <c r="Q17" i="11"/>
  <c r="S7" i="11"/>
  <c r="AW4" i="11"/>
  <c r="AX4" i="11"/>
  <c r="M16" i="11"/>
  <c r="N11" i="11"/>
  <c r="N17" i="11"/>
  <c r="O13" i="11"/>
  <c r="Q7" i="11"/>
  <c r="R8" i="11"/>
  <c r="AV4" i="11"/>
  <c r="W8" i="11"/>
  <c r="W16" i="11"/>
  <c r="X6" i="11"/>
  <c r="X19" i="11"/>
  <c r="AB7" i="11"/>
  <c r="AB9" i="11"/>
  <c r="AB16" i="11"/>
  <c r="AD18" i="11"/>
  <c r="BC6" i="11"/>
  <c r="Y9" i="11"/>
  <c r="AA7" i="11"/>
  <c r="AA9" i="11"/>
  <c r="AA11" i="11"/>
  <c r="AA18" i="11"/>
  <c r="AC7" i="11"/>
  <c r="AC9" i="11"/>
  <c r="AC11" i="11"/>
  <c r="AC13" i="11"/>
  <c r="AC16" i="11"/>
  <c r="AC22" i="11"/>
  <c r="BC3" i="11"/>
  <c r="BC19" i="11"/>
  <c r="S9" i="11"/>
  <c r="S18" i="11"/>
  <c r="U20" i="11"/>
  <c r="U21" i="11"/>
  <c r="V4" i="11"/>
  <c r="W7" i="11"/>
  <c r="X15" i="11"/>
  <c r="AY4" i="11"/>
  <c r="AY13" i="11"/>
  <c r="AB4" i="11"/>
  <c r="AB8" i="11"/>
  <c r="AB15" i="11"/>
  <c r="AB17" i="11"/>
  <c r="AZ3" i="11"/>
  <c r="AD15" i="11"/>
  <c r="AD19" i="11"/>
  <c r="BB20" i="11"/>
  <c r="R18" i="11"/>
  <c r="R22" i="11"/>
  <c r="S12" i="11"/>
  <c r="Y10" i="11"/>
  <c r="Y13" i="11"/>
  <c r="Y15" i="11"/>
  <c r="Z4" i="11"/>
  <c r="AY8" i="11"/>
  <c r="AY12" i="11"/>
  <c r="AA4" i="11"/>
  <c r="AA6" i="11"/>
  <c r="AC4" i="11"/>
  <c r="AC6" i="11"/>
  <c r="AC8" i="11"/>
  <c r="AC15" i="11"/>
  <c r="AD3" i="11"/>
  <c r="BC9" i="11"/>
  <c r="BC11" i="11"/>
  <c r="BA4" i="11"/>
  <c r="BC22" i="11"/>
  <c r="AE12" i="11"/>
  <c r="AE15" i="11"/>
  <c r="AE17" i="11"/>
  <c r="AE19" i="11"/>
  <c r="AF16" i="11"/>
  <c r="AF22" i="11"/>
  <c r="BC16" i="11"/>
  <c r="BB16" i="11"/>
  <c r="BB18" i="11"/>
  <c r="BB19" i="11"/>
  <c r="BC4" i="11"/>
  <c r="BC7" i="11"/>
  <c r="BC13" i="11"/>
  <c r="BC15" i="11"/>
  <c r="AE9" i="11"/>
  <c r="AZ4" i="11"/>
  <c r="BD7" i="11"/>
  <c r="BD9" i="11"/>
  <c r="BD11" i="11"/>
  <c r="BD16" i="11"/>
  <c r="BD18" i="11"/>
  <c r="BD20" i="11"/>
  <c r="BD22" i="11"/>
  <c r="AF17" i="11"/>
  <c r="BD3" i="11"/>
  <c r="BD6" i="11"/>
  <c r="BD8" i="11"/>
  <c r="BD12" i="11"/>
  <c r="BD15" i="11"/>
  <c r="BD19" i="11"/>
  <c r="A21" i="11"/>
  <c r="A20" i="11"/>
  <c r="AY5" i="11"/>
  <c r="BR5" i="13"/>
  <c r="AL5" i="13"/>
  <c r="H5" i="11"/>
  <c r="AE5" i="13"/>
  <c r="AB5" i="11"/>
  <c r="AY5" i="13"/>
  <c r="N5" i="11"/>
  <c r="AK5" i="13"/>
  <c r="Y5" i="11"/>
  <c r="AV5" i="13"/>
  <c r="K5" i="11"/>
  <c r="AH5" i="13"/>
  <c r="R5" i="11"/>
  <c r="AO5" i="13"/>
  <c r="BH5" i="13"/>
  <c r="AV13" i="11"/>
  <c r="AX18" i="11"/>
  <c r="AV22" i="11"/>
  <c r="T13" i="11"/>
  <c r="AW22" i="11"/>
  <c r="AV9" i="11"/>
  <c r="U13" i="11"/>
  <c r="AR18" i="11"/>
  <c r="AX22" i="11"/>
  <c r="T3" i="11"/>
  <c r="AW18" i="11"/>
  <c r="AR13" i="11"/>
  <c r="V16" i="11"/>
  <c r="AX13" i="11"/>
  <c r="AX9" i="11"/>
  <c r="U18" i="11"/>
  <c r="AS3" i="11"/>
  <c r="AR3" i="11"/>
  <c r="BC8" i="11"/>
  <c r="X3" i="11"/>
  <c r="T7" i="11"/>
  <c r="S21" i="11"/>
  <c r="S20" i="11"/>
  <c r="P21" i="11"/>
  <c r="P20" i="11"/>
  <c r="G20" i="11"/>
  <c r="G21" i="11"/>
  <c r="W3" i="11"/>
  <c r="Y17" i="11"/>
  <c r="X7" i="11"/>
  <c r="W12" i="11"/>
  <c r="Y19" i="11"/>
  <c r="T12" i="11"/>
  <c r="Q3" i="11"/>
  <c r="O11" i="11"/>
  <c r="AR8" i="11"/>
  <c r="X17" i="11"/>
  <c r="W18" i="11"/>
  <c r="Y8" i="11"/>
  <c r="X9" i="11"/>
  <c r="AF21" i="11"/>
  <c r="AF20" i="11"/>
  <c r="Y6" i="11"/>
  <c r="M9" i="11"/>
  <c r="M6" i="11"/>
  <c r="W13" i="11"/>
  <c r="W19" i="11"/>
  <c r="AE20" i="11"/>
  <c r="AE21" i="11"/>
  <c r="Y7" i="11"/>
  <c r="W17" i="11"/>
  <c r="T16" i="11"/>
  <c r="T11" i="11"/>
  <c r="T8" i="11"/>
  <c r="Q21" i="11"/>
  <c r="Q20" i="11"/>
  <c r="O16" i="11"/>
  <c r="L16" i="11"/>
  <c r="AS7" i="11"/>
  <c r="AR12" i="11"/>
  <c r="Q5" i="11"/>
  <c r="AN5" i="13"/>
  <c r="M5" i="11"/>
  <c r="AJ5" i="13"/>
  <c r="AT5" i="13"/>
  <c r="V21" i="11"/>
  <c r="V20" i="11"/>
  <c r="X21" i="11"/>
  <c r="X20" i="11"/>
  <c r="M3" i="11"/>
  <c r="G96" i="8"/>
  <c r="F248" i="5"/>
  <c r="K58" i="5"/>
  <c r="H590" i="5"/>
  <c r="F362" i="7"/>
  <c r="H58" i="5"/>
  <c r="G248" i="5"/>
  <c r="K628" i="6"/>
  <c r="I210" i="6"/>
  <c r="G210" i="6"/>
  <c r="I552" i="5"/>
  <c r="H248" i="5"/>
  <c r="I362" i="7"/>
  <c r="H58" i="7"/>
  <c r="J210" i="5"/>
  <c r="J628" i="6"/>
  <c r="J248" i="5"/>
  <c r="F210" i="5"/>
  <c r="H210" i="5"/>
  <c r="K210" i="6"/>
  <c r="F476" i="6"/>
  <c r="F58" i="7"/>
  <c r="H476" i="6"/>
  <c r="H590" i="6"/>
  <c r="F324" i="7"/>
  <c r="I400" i="5"/>
  <c r="G590" i="6"/>
  <c r="K324" i="7"/>
  <c r="J590" i="5"/>
  <c r="K286" i="6"/>
  <c r="F58" i="5"/>
  <c r="K362" i="5"/>
  <c r="K590" i="5"/>
  <c r="H400" i="5"/>
  <c r="J58" i="7"/>
  <c r="G362" i="5"/>
  <c r="J590" i="6"/>
  <c r="F362" i="5"/>
  <c r="F590" i="5"/>
  <c r="G58" i="5"/>
  <c r="K362" i="7"/>
  <c r="J210" i="6"/>
  <c r="H362" i="5"/>
  <c r="J362" i="7"/>
  <c r="K590" i="6"/>
  <c r="I476" i="6"/>
  <c r="K248" i="5"/>
  <c r="I590" i="5"/>
  <c r="F286" i="6"/>
  <c r="G286" i="6"/>
  <c r="H362" i="7"/>
  <c r="I628" i="6"/>
  <c r="J96" i="8"/>
  <c r="G324" i="7"/>
  <c r="G628" i="6"/>
  <c r="H628" i="6"/>
  <c r="J324" i="7"/>
  <c r="K58" i="7"/>
  <c r="I362" i="5"/>
  <c r="I590" i="6"/>
  <c r="I210" i="5"/>
  <c r="I58" i="5"/>
  <c r="H552" i="5"/>
  <c r="F400" i="5"/>
  <c r="G476" i="6"/>
  <c r="H96" i="8"/>
  <c r="F96" i="8"/>
  <c r="I324" i="7"/>
  <c r="F210" i="6"/>
  <c r="G400" i="5"/>
  <c r="J286" i="6"/>
  <c r="H210" i="6"/>
  <c r="J552" i="5"/>
  <c r="I248" i="5"/>
  <c r="J58" i="5"/>
  <c r="G210" i="5"/>
  <c r="G58" i="7"/>
  <c r="J362" i="5"/>
  <c r="I286" i="6"/>
  <c r="F552" i="5"/>
  <c r="H324" i="7"/>
  <c r="J400" i="5"/>
  <c r="G552" i="5"/>
  <c r="I58" i="7"/>
  <c r="I96" i="8"/>
  <c r="G362" i="7"/>
  <c r="K210" i="5"/>
  <c r="K96" i="8"/>
  <c r="F628" i="6"/>
  <c r="F590" i="6"/>
  <c r="K400" i="5"/>
  <c r="J476" i="6"/>
  <c r="G590" i="5"/>
  <c r="K552" i="5"/>
  <c r="H286" i="6"/>
  <c r="K476" i="6"/>
  <c r="BB9" i="11" l="1"/>
  <c r="BB7" i="11"/>
  <c r="AD11" i="11"/>
  <c r="AD9" i="11"/>
  <c r="AD8" i="11"/>
  <c r="AD7" i="11"/>
  <c r="AB3" i="11"/>
  <c r="AX5" i="13"/>
  <c r="AA8" i="11"/>
  <c r="BR6" i="13"/>
  <c r="AY11" i="11"/>
  <c r="AY3" i="11"/>
  <c r="Y11" i="11"/>
  <c r="Y12" i="11"/>
  <c r="Y3" i="11"/>
  <c r="V7" i="11"/>
  <c r="BQ5" i="13"/>
  <c r="AX3" i="11"/>
  <c r="AW9" i="11"/>
  <c r="AW6" i="11"/>
  <c r="AW3" i="11"/>
  <c r="AV11" i="11"/>
  <c r="AR5" i="13"/>
  <c r="U6" i="11"/>
  <c r="S3" i="11"/>
  <c r="R12" i="11"/>
  <c r="R9" i="11"/>
  <c r="AM5" i="13"/>
  <c r="P13" i="11"/>
  <c r="O8" i="11"/>
  <c r="O9" i="11"/>
  <c r="O12" i="11"/>
  <c r="O4" i="11"/>
  <c r="N7" i="11"/>
  <c r="N12" i="11"/>
  <c r="AS13" i="11"/>
  <c r="AQ9" i="11"/>
  <c r="AQ3" i="11"/>
  <c r="AO6" i="11"/>
  <c r="AO9" i="11"/>
  <c r="AG5" i="13"/>
  <c r="AM12" i="11"/>
  <c r="AF5" i="13"/>
  <c r="AB5" i="13"/>
  <c r="AF13" i="11"/>
  <c r="AE11" i="11"/>
  <c r="AE4" i="11"/>
  <c r="BB4" i="11"/>
  <c r="BB3" i="11"/>
  <c r="BU5" i="13"/>
  <c r="BB13" i="11"/>
  <c r="BB11" i="11"/>
  <c r="AD12" i="11"/>
  <c r="BA5" i="11"/>
  <c r="BA9" i="11"/>
  <c r="AB12" i="11"/>
  <c r="AB6" i="11"/>
  <c r="AB13" i="11"/>
  <c r="AB11" i="11"/>
  <c r="AY7" i="11"/>
  <c r="Z3" i="11"/>
  <c r="Z14" i="11"/>
  <c r="L9" i="11"/>
  <c r="L7" i="11"/>
  <c r="M13" i="11"/>
  <c r="N6" i="11"/>
  <c r="P9" i="11"/>
  <c r="P11" i="11"/>
  <c r="P7" i="11"/>
  <c r="P8" i="11"/>
  <c r="Q13" i="11"/>
  <c r="R13" i="11"/>
  <c r="S8" i="11"/>
  <c r="S11" i="11"/>
  <c r="AR12" i="13"/>
  <c r="U11" i="11"/>
  <c r="U4" i="11"/>
  <c r="AV7" i="11"/>
  <c r="AW13" i="11"/>
  <c r="AW11" i="11"/>
  <c r="V3" i="11"/>
  <c r="W9" i="11"/>
  <c r="W4" i="11"/>
  <c r="W6" i="11"/>
  <c r="X8" i="11"/>
  <c r="AU5" i="13"/>
  <c r="X12" i="11"/>
  <c r="AT4" i="11"/>
  <c r="BK5" i="13"/>
  <c r="AP13" i="11"/>
  <c r="J4" i="11"/>
  <c r="J9" i="11"/>
  <c r="AM10" i="11"/>
  <c r="G8" i="11"/>
  <c r="AL12" i="11"/>
  <c r="F11" i="11"/>
  <c r="E12" i="11"/>
  <c r="E9" i="11"/>
  <c r="E171" i="7"/>
  <c r="E29" i="7"/>
  <c r="E295" i="6"/>
  <c r="E29" i="6"/>
  <c r="E64" i="7"/>
  <c r="E671" i="5"/>
  <c r="E593" i="5"/>
  <c r="E679" i="5"/>
  <c r="E134" i="6"/>
  <c r="E598" i="5"/>
  <c r="E559" i="5"/>
  <c r="E747" i="5"/>
  <c r="E670" i="5"/>
  <c r="E223" i="5"/>
  <c r="E108" i="6"/>
  <c r="E637" i="6"/>
  <c r="E28" i="7"/>
  <c r="E560" i="6"/>
  <c r="E332" i="6"/>
  <c r="E293" i="7"/>
  <c r="E25" i="6"/>
  <c r="E555" i="6"/>
  <c r="E136" i="7"/>
  <c r="E630" i="6"/>
  <c r="E326" i="6"/>
  <c r="E286" i="7"/>
  <c r="E603" i="6"/>
  <c r="E375" i="6"/>
  <c r="E109" i="6"/>
  <c r="E99" i="7"/>
  <c r="E631" i="6"/>
  <c r="E631" i="5"/>
  <c r="E142" i="6"/>
  <c r="E367" i="6"/>
  <c r="E177" i="6"/>
  <c r="E288" i="6"/>
  <c r="E476" i="5"/>
  <c r="E67" i="7"/>
  <c r="E711" i="5"/>
  <c r="AD4" i="11"/>
  <c r="AZ5" i="13"/>
  <c r="I11" i="11"/>
  <c r="G4" i="11"/>
  <c r="I43" i="9"/>
  <c r="AE27" i="13" s="1"/>
  <c r="E309" i="5"/>
  <c r="BL26" i="13"/>
  <c r="AS15" i="11"/>
  <c r="G42" i="9"/>
  <c r="E156" i="5"/>
  <c r="D79" i="9"/>
  <c r="BD22" i="13" s="1"/>
  <c r="E190" i="5"/>
  <c r="J86" i="9"/>
  <c r="E615" i="5"/>
  <c r="J82" i="9"/>
  <c r="BJ25" i="13" s="1"/>
  <c r="E611" i="5"/>
  <c r="F78" i="9"/>
  <c r="BF21" i="13" s="1"/>
  <c r="E379" i="5"/>
  <c r="E203" i="5"/>
  <c r="D92" i="9"/>
  <c r="BD35" i="13" s="1"/>
  <c r="G48" i="9"/>
  <c r="AC32" i="13" s="1"/>
  <c r="E162" i="5"/>
  <c r="I47" i="9"/>
  <c r="E313" i="5"/>
  <c r="F42" i="9"/>
  <c r="E118" i="5"/>
  <c r="E79" i="9"/>
  <c r="BE22" i="13" s="1"/>
  <c r="E228" i="5"/>
  <c r="L47" i="9"/>
  <c r="E503" i="5"/>
  <c r="G38" i="9"/>
  <c r="AC22" i="13" s="1"/>
  <c r="E152" i="5"/>
  <c r="F93" i="9"/>
  <c r="BF36" i="13" s="1"/>
  <c r="E394" i="5"/>
  <c r="M86" i="9"/>
  <c r="E729" i="5"/>
  <c r="BJ26" i="13"/>
  <c r="AQ15" i="11"/>
  <c r="I80" i="9"/>
  <c r="BI23" i="13" s="1"/>
  <c r="E571" i="5"/>
  <c r="I39" i="9"/>
  <c r="AE23" i="13" s="1"/>
  <c r="E305" i="5"/>
  <c r="H36" i="9"/>
  <c r="AD20" i="13" s="1"/>
  <c r="E264" i="5"/>
  <c r="D89" i="9"/>
  <c r="BD32" i="13" s="1"/>
  <c r="E200" i="5"/>
  <c r="E88" i="9"/>
  <c r="E237" i="5"/>
  <c r="F89" i="9"/>
  <c r="BF32" i="13" s="1"/>
  <c r="E390" i="5"/>
  <c r="M88" i="9"/>
  <c r="E731" i="5"/>
  <c r="K7" i="11"/>
  <c r="AL19" i="11"/>
  <c r="AL4" i="11"/>
  <c r="E688" i="5"/>
  <c r="E658" i="5"/>
  <c r="E535" i="5"/>
  <c r="E408" i="5"/>
  <c r="E464" i="5"/>
  <c r="E271" i="5"/>
  <c r="E78" i="5"/>
  <c r="D44" i="5"/>
  <c r="D89" i="5"/>
  <c r="E51" i="9" s="1"/>
  <c r="AA35" i="13" s="1"/>
  <c r="D353" i="5"/>
  <c r="D348" i="5"/>
  <c r="D307" i="5"/>
  <c r="D267" i="5"/>
  <c r="D114" i="5"/>
  <c r="D265" i="5"/>
  <c r="D197" i="5"/>
  <c r="D193" i="5"/>
  <c r="D661" i="5"/>
  <c r="D433" i="5"/>
  <c r="D543" i="5"/>
  <c r="D694" i="5"/>
  <c r="D649" i="5"/>
  <c r="E706" i="5"/>
  <c r="E704" i="5"/>
  <c r="BJ5" i="13"/>
  <c r="AU12" i="11"/>
  <c r="H11" i="11"/>
  <c r="AP19" i="11"/>
  <c r="E697" i="5"/>
  <c r="E534" i="5"/>
  <c r="E238" i="5"/>
  <c r="D494" i="5"/>
  <c r="E336" i="5"/>
  <c r="D775" i="5"/>
  <c r="D623" i="5"/>
  <c r="D395" i="5"/>
  <c r="D659" i="5"/>
  <c r="D387" i="5"/>
  <c r="D650" i="5"/>
  <c r="D422" i="5"/>
  <c r="D532" i="5"/>
  <c r="E366" i="5"/>
  <c r="AR17" i="11"/>
  <c r="D11" i="11"/>
  <c r="E750" i="5"/>
  <c r="E685" i="5"/>
  <c r="E544" i="5"/>
  <c r="AD5" i="13"/>
  <c r="H8" i="11"/>
  <c r="E722" i="5"/>
  <c r="E652" i="5"/>
  <c r="E236" i="5"/>
  <c r="D42" i="5"/>
  <c r="D469" i="5"/>
  <c r="K51" i="9" s="1"/>
  <c r="AG35" i="13" s="1"/>
  <c r="D126" i="5"/>
  <c r="D87" i="5"/>
  <c r="D463" i="5"/>
  <c r="D347" i="5"/>
  <c r="D116" i="5"/>
  <c r="D115" i="5"/>
  <c r="F39" i="9" s="1"/>
  <c r="AB23" i="13" s="1"/>
  <c r="D266" i="5"/>
  <c r="D302" i="5"/>
  <c r="E441" i="5"/>
  <c r="D199" i="5"/>
  <c r="D191" i="5"/>
  <c r="D736" i="5"/>
  <c r="D426" i="5"/>
  <c r="D691" i="5"/>
  <c r="D577" i="5"/>
  <c r="D728" i="5"/>
  <c r="D576" i="5"/>
  <c r="D234" i="5"/>
  <c r="D610" i="5"/>
  <c r="D761" i="5"/>
  <c r="D646" i="5"/>
  <c r="D418" i="5"/>
  <c r="D645" i="5"/>
  <c r="D417" i="5"/>
  <c r="E640" i="5"/>
  <c r="E563" i="5"/>
  <c r="AN12" i="11"/>
  <c r="AP10" i="11"/>
  <c r="E651" i="5"/>
  <c r="E542" i="5"/>
  <c r="E201" i="5"/>
  <c r="D357" i="5"/>
  <c r="D74" i="5"/>
  <c r="D388" i="5"/>
  <c r="D538" i="5"/>
  <c r="D608" i="5"/>
  <c r="E595" i="5"/>
  <c r="E405" i="5"/>
  <c r="AQ6" i="11"/>
  <c r="E125" i="5"/>
  <c r="E713" i="5"/>
  <c r="AR9" i="11"/>
  <c r="AT19" i="11"/>
  <c r="AL13" i="11"/>
  <c r="AP8" i="11"/>
  <c r="J19" i="11"/>
  <c r="AR16" i="11"/>
  <c r="E730" i="5"/>
  <c r="E579" i="5"/>
  <c r="E6" i="11"/>
  <c r="E578" i="5"/>
  <c r="E496" i="5"/>
  <c r="D53" i="5"/>
  <c r="D53" i="9" s="1"/>
  <c r="D49" i="5"/>
  <c r="D45" i="5"/>
  <c r="D129" i="5"/>
  <c r="D318" i="5"/>
  <c r="D90" i="5"/>
  <c r="D467" i="5"/>
  <c r="D163" i="5"/>
  <c r="G49" i="9" s="1"/>
  <c r="AC33" i="13" s="1"/>
  <c r="D462" i="5"/>
  <c r="D460" i="5"/>
  <c r="D117" i="5"/>
  <c r="D268" i="5"/>
  <c r="D303" i="5"/>
  <c r="E144" i="5"/>
  <c r="E485" i="5"/>
  <c r="E295" i="5"/>
  <c r="E67" i="5"/>
  <c r="E256" i="5"/>
  <c r="E66" i="5"/>
  <c r="D198" i="5"/>
  <c r="D699" i="5"/>
  <c r="D698" i="5"/>
  <c r="D735" i="5"/>
  <c r="D583" i="5"/>
  <c r="D241" i="5"/>
  <c r="D696" i="5"/>
  <c r="D239" i="5"/>
  <c r="D574" i="5"/>
  <c r="D231" i="5"/>
  <c r="D723" i="5"/>
  <c r="D381" i="5"/>
  <c r="D721" i="5"/>
  <c r="AS12" i="11"/>
  <c r="G17" i="11"/>
  <c r="AK13" i="11"/>
  <c r="G12" i="11"/>
  <c r="I4" i="11"/>
  <c r="AP7" i="11"/>
  <c r="AO3" i="11"/>
  <c r="J3" i="11"/>
  <c r="AQ4" i="11"/>
  <c r="J12" i="11"/>
  <c r="AG8" i="13"/>
  <c r="K15" i="11"/>
  <c r="H16" i="11"/>
  <c r="AP14" i="11"/>
  <c r="E13" i="11"/>
  <c r="AK9" i="11"/>
  <c r="F9" i="11"/>
  <c r="E336" i="7"/>
  <c r="E259" i="7"/>
  <c r="E256" i="7"/>
  <c r="E101" i="6"/>
  <c r="E329" i="5"/>
  <c r="E288" i="7"/>
  <c r="E516" i="6"/>
  <c r="E22" i="6"/>
  <c r="E326" i="5"/>
  <c r="E210" i="6"/>
  <c r="E324" i="5"/>
  <c r="E95" i="7"/>
  <c r="E209" i="6"/>
  <c r="E437" i="5"/>
  <c r="E488" i="6"/>
  <c r="E754" i="5"/>
  <c r="E602" i="5"/>
  <c r="E217" i="7"/>
  <c r="E590" i="5"/>
  <c r="E449" i="6"/>
  <c r="E257" i="6"/>
  <c r="E634" i="6"/>
  <c r="E63" i="6"/>
  <c r="E101" i="5"/>
  <c r="E172" i="6"/>
  <c r="E675" i="5"/>
  <c r="E561" i="5"/>
  <c r="E412" i="5"/>
  <c r="E257" i="7"/>
  <c r="E523" i="6"/>
  <c r="E103" i="7"/>
  <c r="E27" i="6"/>
  <c r="E331" i="5"/>
  <c r="E253" i="6"/>
  <c r="E68" i="7"/>
  <c r="E752" i="5"/>
  <c r="E600" i="5"/>
  <c r="E484" i="6"/>
  <c r="E298" i="7"/>
  <c r="E108" i="7"/>
  <c r="E297" i="7"/>
  <c r="E136" i="6"/>
  <c r="E440" i="5"/>
  <c r="E627" i="6"/>
  <c r="E323" i="6"/>
  <c r="E627" i="5"/>
  <c r="AF6" i="11"/>
  <c r="L6" i="11"/>
  <c r="AN6" i="11"/>
  <c r="D13" i="11"/>
  <c r="E63" i="8"/>
  <c r="E291" i="6"/>
  <c r="E557" i="5"/>
  <c r="E367" i="5"/>
  <c r="E252" i="6"/>
  <c r="E480" i="5"/>
  <c r="E100" i="8"/>
  <c r="E708" i="5"/>
  <c r="E411" i="5"/>
  <c r="E104" i="8"/>
  <c r="E218" i="7"/>
  <c r="E294" i="7"/>
  <c r="E218" i="6"/>
  <c r="E104" i="6"/>
  <c r="E406" i="5"/>
  <c r="E328" i="5"/>
  <c r="E62" i="5"/>
  <c r="E328" i="7"/>
  <c r="E442" i="6"/>
  <c r="E632" i="5"/>
  <c r="E62" i="7"/>
  <c r="E214" i="5"/>
  <c r="E328" i="6"/>
  <c r="E24" i="6"/>
  <c r="E252" i="5"/>
  <c r="E746" i="5"/>
  <c r="E372" i="6"/>
  <c r="E486" i="5"/>
  <c r="E443" i="5"/>
  <c r="E253" i="5"/>
  <c r="E329" i="6"/>
  <c r="E139" i="6"/>
  <c r="E525" i="6"/>
  <c r="E183" i="5"/>
  <c r="E107" i="7"/>
  <c r="E107" i="8"/>
  <c r="E373" i="5"/>
  <c r="E218" i="5"/>
  <c r="E141" i="6"/>
  <c r="E27" i="8"/>
  <c r="E635" i="6"/>
  <c r="E368" i="6"/>
  <c r="E25" i="8"/>
  <c r="E329" i="7"/>
  <c r="E709" i="5"/>
  <c r="E297" i="6"/>
  <c r="E256" i="6"/>
  <c r="E294" i="5"/>
  <c r="E707" i="5"/>
  <c r="E362" i="5"/>
  <c r="AF11" i="11"/>
  <c r="AF9" i="11"/>
  <c r="AF4" i="11"/>
  <c r="V11" i="11"/>
  <c r="P3" i="11"/>
  <c r="P6" i="11"/>
  <c r="P4" i="11"/>
  <c r="L11" i="11"/>
  <c r="AU13" i="11"/>
  <c r="E184" i="5"/>
  <c r="E260" i="7"/>
  <c r="E31" i="6"/>
  <c r="E107" i="5"/>
  <c r="E373" i="7"/>
  <c r="E69" i="5"/>
  <c r="E219" i="5"/>
  <c r="E105" i="5"/>
  <c r="E105" i="8"/>
  <c r="E286" i="5"/>
  <c r="E677" i="5"/>
  <c r="E335" i="5"/>
  <c r="E183" i="7"/>
  <c r="E69" i="8"/>
  <c r="E31" i="7"/>
  <c r="E525" i="5"/>
  <c r="E183" i="6"/>
  <c r="E145" i="6"/>
  <c r="E600" i="6"/>
  <c r="E523" i="5"/>
  <c r="E409" i="6"/>
  <c r="E143" i="7"/>
  <c r="E66" i="7"/>
  <c r="E408" i="6"/>
  <c r="E522" i="5"/>
  <c r="E370" i="6"/>
  <c r="E104" i="5"/>
  <c r="E370" i="7"/>
  <c r="E598" i="6"/>
  <c r="E484" i="5"/>
  <c r="AA52" i="9"/>
  <c r="AW36" i="13" s="1"/>
  <c r="E52" i="7"/>
  <c r="E115" i="6"/>
  <c r="D42" i="9"/>
  <c r="E42" i="5"/>
  <c r="G53" i="9"/>
  <c r="E167" i="5"/>
  <c r="E49" i="9"/>
  <c r="AA33" i="13" s="1"/>
  <c r="E87" i="5"/>
  <c r="I46" i="9"/>
  <c r="E312" i="5"/>
  <c r="I44" i="9"/>
  <c r="E310" i="5"/>
  <c r="W22" i="11"/>
  <c r="Z18" i="11"/>
  <c r="E166" i="7"/>
  <c r="D470" i="5"/>
  <c r="BI5" i="13"/>
  <c r="E319" i="7"/>
  <c r="E585" i="6"/>
  <c r="E278" i="6"/>
  <c r="J50" i="9"/>
  <c r="AF34" i="13" s="1"/>
  <c r="E354" i="5"/>
  <c r="O48" i="9"/>
  <c r="AK32" i="13" s="1"/>
  <c r="E124" i="6"/>
  <c r="N45" i="9"/>
  <c r="E83" i="6"/>
  <c r="L53" i="9"/>
  <c r="E509" i="5"/>
  <c r="G36" i="9"/>
  <c r="AC20" i="13" s="1"/>
  <c r="E150" i="5"/>
  <c r="D41" i="5"/>
  <c r="D395" i="6"/>
  <c r="D91" i="6"/>
  <c r="H46" i="9"/>
  <c r="E274" i="5"/>
  <c r="L45" i="9"/>
  <c r="E501" i="5"/>
  <c r="AW5" i="13"/>
  <c r="AD22" i="11"/>
  <c r="O18" i="11"/>
  <c r="D318" i="7"/>
  <c r="AE52" i="9" s="1"/>
  <c r="BA36" i="13" s="1"/>
  <c r="D50" i="8"/>
  <c r="E126" i="5"/>
  <c r="F50" i="9"/>
  <c r="AB34" i="13" s="1"/>
  <c r="O42" i="9"/>
  <c r="E118" i="6"/>
  <c r="E460" i="5"/>
  <c r="K42" i="9"/>
  <c r="E117" i="7"/>
  <c r="E45" i="7"/>
  <c r="E543" i="6"/>
  <c r="D44" i="9"/>
  <c r="E44" i="5"/>
  <c r="I52" i="9"/>
  <c r="AE36" i="13" s="1"/>
  <c r="E318" i="5"/>
  <c r="J49" i="9"/>
  <c r="AF33" i="13" s="1"/>
  <c r="E353" i="5"/>
  <c r="G46" i="9"/>
  <c r="E160" i="5"/>
  <c r="E82" i="8"/>
  <c r="E477" i="5"/>
  <c r="O52" i="9"/>
  <c r="AK36" i="13" s="1"/>
  <c r="E128" i="6"/>
  <c r="E52" i="9"/>
  <c r="AA36" i="13" s="1"/>
  <c r="E90" i="5"/>
  <c r="E89" i="6"/>
  <c r="N51" i="9"/>
  <c r="AJ35" i="13" s="1"/>
  <c r="M49" i="9"/>
  <c r="AI33" i="13" s="1"/>
  <c r="E49" i="6"/>
  <c r="M41" i="9"/>
  <c r="AI25" i="13" s="1"/>
  <c r="E41" i="6"/>
  <c r="D51" i="5"/>
  <c r="D47" i="5"/>
  <c r="D622" i="6"/>
  <c r="D127" i="7"/>
  <c r="D127" i="5"/>
  <c r="D126" i="7"/>
  <c r="D392" i="6"/>
  <c r="D468" i="5"/>
  <c r="D657" i="6"/>
  <c r="D277" i="5"/>
  <c r="D123" i="5"/>
  <c r="F47" i="9" s="1"/>
  <c r="AB31" i="13" s="1"/>
  <c r="D159" i="5"/>
  <c r="D500" i="5"/>
  <c r="D309" i="7"/>
  <c r="D309" i="6"/>
  <c r="D195" i="6"/>
  <c r="D308" i="5"/>
  <c r="D573" i="6"/>
  <c r="D345" i="6"/>
  <c r="D546" i="5"/>
  <c r="D354" i="7"/>
  <c r="E89" i="5"/>
  <c r="D50" i="5"/>
  <c r="D46" i="5"/>
  <c r="D53" i="7"/>
  <c r="D471" i="5"/>
  <c r="D281" i="5"/>
  <c r="H53" i="9" s="1"/>
  <c r="D584" i="6"/>
  <c r="D280" i="5"/>
  <c r="D316" i="7"/>
  <c r="D240" i="6"/>
  <c r="D88" i="5"/>
  <c r="D314" i="7"/>
  <c r="D618" i="6"/>
  <c r="D162" i="6"/>
  <c r="D48" i="6"/>
  <c r="D47" i="7"/>
  <c r="D351" i="6"/>
  <c r="D123" i="6"/>
  <c r="D350" i="6"/>
  <c r="D198" i="6"/>
  <c r="D273" i="7"/>
  <c r="D613" i="6"/>
  <c r="D80" i="8"/>
  <c r="D42" i="7"/>
  <c r="D574" i="6"/>
  <c r="D80" i="6"/>
  <c r="D307" i="6"/>
  <c r="D155" i="6"/>
  <c r="D155" i="5"/>
  <c r="D154" i="6"/>
  <c r="D153" i="5"/>
  <c r="D380" i="6"/>
  <c r="D357" i="7"/>
  <c r="D391" i="7"/>
  <c r="D547" i="6"/>
  <c r="D90" i="8"/>
  <c r="D280" i="7"/>
  <c r="D318" i="6"/>
  <c r="D204" i="6"/>
  <c r="D90" i="6"/>
  <c r="D89" i="8"/>
  <c r="D354" i="6"/>
  <c r="D202" i="6"/>
  <c r="D277" i="6"/>
  <c r="D163" i="6"/>
  <c r="D86" i="8"/>
  <c r="D352" i="6"/>
  <c r="D161" i="7"/>
  <c r="D655" i="6"/>
  <c r="D85" i="6"/>
  <c r="D465" i="5"/>
  <c r="D85" i="5"/>
  <c r="D83" i="8"/>
  <c r="D159" i="7"/>
  <c r="D349" i="6"/>
  <c r="D121" i="5"/>
  <c r="D310" i="6"/>
  <c r="D157" i="5"/>
  <c r="D270" i="6"/>
  <c r="D649" i="6"/>
  <c r="D116" i="7"/>
  <c r="D77" i="8"/>
  <c r="D39" i="6"/>
  <c r="D343" i="5"/>
  <c r="D76" i="5"/>
  <c r="E181" i="6"/>
  <c r="E143" i="5"/>
  <c r="E28" i="8"/>
  <c r="D238" i="7"/>
  <c r="D618" i="5"/>
  <c r="D319" i="6"/>
  <c r="D53" i="6"/>
  <c r="M53" i="9" s="1"/>
  <c r="D356" i="5"/>
  <c r="E356" i="5" s="1"/>
  <c r="D165" i="5"/>
  <c r="D658" i="6"/>
  <c r="D581" i="6"/>
  <c r="D580" i="6"/>
  <c r="D351" i="5"/>
  <c r="D84" i="8"/>
  <c r="D122" i="7"/>
  <c r="D274" i="6"/>
  <c r="D45" i="8"/>
  <c r="D653" i="6"/>
  <c r="D539" i="6"/>
  <c r="D83" i="5"/>
  <c r="D310" i="7"/>
  <c r="D120" i="7"/>
  <c r="D272" i="6"/>
  <c r="D119" i="5"/>
  <c r="D232" i="6"/>
  <c r="D346" i="5"/>
  <c r="D79" i="5"/>
  <c r="D39" i="8"/>
  <c r="D647" i="6"/>
  <c r="D304" i="6"/>
  <c r="D152" i="6"/>
  <c r="D124" i="8"/>
  <c r="E276" i="5"/>
  <c r="D52" i="5"/>
  <c r="D52" i="9" s="1"/>
  <c r="Z36" i="13" s="1"/>
  <c r="D48" i="5"/>
  <c r="D48" i="9" s="1"/>
  <c r="Z32" i="13" s="1"/>
  <c r="D167" i="6"/>
  <c r="D128" i="5"/>
  <c r="F52" i="9" s="1"/>
  <c r="AB36" i="13" s="1"/>
  <c r="D621" i="6"/>
  <c r="D355" i="5"/>
  <c r="D126" i="6"/>
  <c r="O50" i="9" s="1"/>
  <c r="AK34" i="13" s="1"/>
  <c r="D506" i="5"/>
  <c r="D49" i="7"/>
  <c r="D239" i="6"/>
  <c r="D505" i="5"/>
  <c r="D48" i="8"/>
  <c r="D162" i="7"/>
  <c r="D200" i="6"/>
  <c r="D123" i="7"/>
  <c r="D161" i="6"/>
  <c r="D47" i="6"/>
  <c r="D274" i="7"/>
  <c r="D122" i="5"/>
  <c r="D273" i="5"/>
  <c r="D386" i="6"/>
  <c r="D44" i="6"/>
  <c r="D43" i="8"/>
  <c r="D651" i="6"/>
  <c r="D383" i="6"/>
  <c r="D459" i="5"/>
  <c r="D230" i="6"/>
  <c r="D344" i="5"/>
  <c r="D153" i="7"/>
  <c r="D75" i="5"/>
  <c r="E259" i="6"/>
  <c r="D387" i="7"/>
  <c r="D348" i="7"/>
  <c r="D764" i="5"/>
  <c r="D419" i="6"/>
  <c r="D419" i="5"/>
  <c r="D456" i="6"/>
  <c r="D758" i="5"/>
  <c r="E210" i="7"/>
  <c r="D341" i="6"/>
  <c r="E335" i="6"/>
  <c r="E638" i="6"/>
  <c r="E30" i="6"/>
  <c r="D196" i="5"/>
  <c r="D194" i="5"/>
  <c r="D660" i="5"/>
  <c r="D545" i="5"/>
  <c r="D772" i="5"/>
  <c r="D771" i="5"/>
  <c r="D619" i="5"/>
  <c r="D428" i="6"/>
  <c r="D580" i="5"/>
  <c r="D389" i="7"/>
  <c r="D85" i="7"/>
  <c r="D541" i="5"/>
  <c r="D692" i="5"/>
  <c r="D425" i="5"/>
  <c r="D424" i="6"/>
  <c r="D81" i="7"/>
  <c r="D423" i="6"/>
  <c r="D537" i="5"/>
  <c r="D232" i="5"/>
  <c r="D459" i="6"/>
  <c r="D78" i="7"/>
  <c r="D686" i="5"/>
  <c r="D229" i="7"/>
  <c r="D76" i="7"/>
  <c r="D684" i="5"/>
  <c r="E483" i="6"/>
  <c r="E597" i="5"/>
  <c r="BF11" i="13"/>
  <c r="E362" i="7"/>
  <c r="D608" i="6"/>
  <c r="D38" i="6"/>
  <c r="D75" i="6"/>
  <c r="E248" i="6"/>
  <c r="D394" i="7"/>
  <c r="D126" i="8"/>
  <c r="D391" i="5"/>
  <c r="D654" i="5"/>
  <c r="D269" i="6"/>
  <c r="D40" i="8"/>
  <c r="D306" i="5"/>
  <c r="D495" i="5"/>
  <c r="D77" i="5"/>
  <c r="D202" i="5"/>
  <c r="D205" i="7"/>
  <c r="D470" i="6"/>
  <c r="D584" i="5"/>
  <c r="D431" i="5"/>
  <c r="D468" i="6"/>
  <c r="D430" i="5"/>
  <c r="D733" i="5"/>
  <c r="D581" i="5"/>
  <c r="D352" i="7"/>
  <c r="D237" i="7"/>
  <c r="D465" i="6"/>
  <c r="D655" i="5"/>
  <c r="D427" i="5"/>
  <c r="D540" i="5"/>
  <c r="D83" i="7"/>
  <c r="D425" i="6"/>
  <c r="D766" i="5"/>
  <c r="D614" i="5"/>
  <c r="D499" i="6"/>
  <c r="D727" i="5"/>
  <c r="D423" i="5"/>
  <c r="D117" i="8"/>
  <c r="D573" i="5"/>
  <c r="D230" i="7"/>
  <c r="D648" i="5"/>
  <c r="D381" i="7"/>
  <c r="D229" i="5"/>
  <c r="D760" i="5"/>
  <c r="BF8" i="13"/>
  <c r="D381" i="6"/>
  <c r="D38" i="7"/>
  <c r="E447" i="5"/>
  <c r="E65" i="8"/>
  <c r="E60" i="6"/>
  <c r="D204" i="5"/>
  <c r="D91" i="7"/>
  <c r="E365" i="5"/>
  <c r="E96" i="6"/>
  <c r="D242" i="5"/>
  <c r="D469" i="6"/>
  <c r="D430" i="6"/>
  <c r="D201" i="7"/>
  <c r="D732" i="5"/>
  <c r="D198" i="7"/>
  <c r="D767" i="5"/>
  <c r="D462" i="6"/>
  <c r="D195" i="7"/>
  <c r="D384" i="5"/>
  <c r="D497" i="6"/>
  <c r="E210" i="5"/>
  <c r="AB53" i="9"/>
  <c r="E129" i="7"/>
  <c r="D51" i="9"/>
  <c r="Z35" i="13" s="1"/>
  <c r="E51" i="5"/>
  <c r="D47" i="9"/>
  <c r="E47" i="5"/>
  <c r="AB51" i="9"/>
  <c r="AX35" i="13" s="1"/>
  <c r="E127" i="7"/>
  <c r="K50" i="9"/>
  <c r="AG34" i="13" s="1"/>
  <c r="E468" i="5"/>
  <c r="D50" i="9"/>
  <c r="Z34" i="13" s="1"/>
  <c r="E50" i="5"/>
  <c r="AQ37" i="13"/>
  <c r="T22" i="11"/>
  <c r="R53" i="9"/>
  <c r="E243" i="6"/>
  <c r="E167" i="6"/>
  <c r="P53" i="9"/>
  <c r="D49" i="9"/>
  <c r="Z33" i="13" s="1"/>
  <c r="E49" i="5"/>
  <c r="D45" i="9"/>
  <c r="E45" i="5"/>
  <c r="D39" i="9"/>
  <c r="Z23" i="13" s="1"/>
  <c r="E39" i="5"/>
  <c r="Z53" i="9"/>
  <c r="E661" i="6"/>
  <c r="AM37" i="13"/>
  <c r="P22" i="11"/>
  <c r="G52" i="9"/>
  <c r="AC36" i="13" s="1"/>
  <c r="E166" i="5"/>
  <c r="AI37" i="13"/>
  <c r="L22" i="11"/>
  <c r="BV5" i="13"/>
  <c r="B21" i="11"/>
  <c r="E52" i="5"/>
  <c r="D91" i="5"/>
  <c r="D242" i="6"/>
  <c r="D43" i="9"/>
  <c r="E43" i="5"/>
  <c r="AE22" i="11"/>
  <c r="E50" i="7"/>
  <c r="E508" i="5"/>
  <c r="E316" i="5"/>
  <c r="D623" i="6"/>
  <c r="I53" i="9"/>
  <c r="D660" i="6"/>
  <c r="AP5" i="13"/>
  <c r="E53" i="8"/>
  <c r="E48" i="5"/>
  <c r="L51" i="9"/>
  <c r="AH35" i="13" s="1"/>
  <c r="E507" i="5"/>
  <c r="N47" i="9"/>
  <c r="E85" i="6"/>
  <c r="K47" i="9"/>
  <c r="E465" i="5"/>
  <c r="AC21" i="11"/>
  <c r="AS5" i="13"/>
  <c r="BO5" i="13"/>
  <c r="E318" i="7"/>
  <c r="E579" i="6"/>
  <c r="E53" i="6"/>
  <c r="E163" i="5"/>
  <c r="D40" i="5"/>
  <c r="D167" i="7"/>
  <c r="AC20" i="11"/>
  <c r="BG5" i="13"/>
  <c r="Z17" i="11"/>
  <c r="E88" i="8"/>
  <c r="E607" i="6"/>
  <c r="E126" i="6"/>
  <c r="E123" i="5"/>
  <c r="E52" i="6"/>
  <c r="M52" i="9"/>
  <c r="AI36" i="13" s="1"/>
  <c r="T51" i="9"/>
  <c r="AP35" i="13" s="1"/>
  <c r="E317" i="6"/>
  <c r="O53" i="9"/>
  <c r="E129" i="6"/>
  <c r="W21" i="11"/>
  <c r="BP5" i="13"/>
  <c r="E125" i="7"/>
  <c r="E356" i="6"/>
  <c r="U52" i="9"/>
  <c r="AQ36" i="13" s="1"/>
  <c r="J52" i="9"/>
  <c r="AF36" i="13" s="1"/>
  <c r="G50" i="9"/>
  <c r="AC34" i="13" s="1"/>
  <c r="E164" i="5"/>
  <c r="I37" i="9"/>
  <c r="AE21" i="13" s="1"/>
  <c r="E303" i="5"/>
  <c r="W20" i="11"/>
  <c r="E493" i="5"/>
  <c r="D41" i="9"/>
  <c r="Z25" i="13" s="1"/>
  <c r="E41" i="5"/>
  <c r="E469" i="5"/>
  <c r="E278" i="5"/>
  <c r="E24" i="5"/>
  <c r="D165" i="6"/>
  <c r="D278" i="7"/>
  <c r="D124" i="5"/>
  <c r="S52" i="9"/>
  <c r="AO36" i="13" s="1"/>
  <c r="D279" i="5"/>
  <c r="D50" i="6"/>
  <c r="D619" i="6"/>
  <c r="D315" i="5"/>
  <c r="D390" i="6"/>
  <c r="D583" i="6"/>
  <c r="D203" i="6"/>
  <c r="D164" i="7"/>
  <c r="D87" i="8"/>
  <c r="D160" i="6"/>
  <c r="D348" i="6"/>
  <c r="D119" i="6"/>
  <c r="D317" i="5"/>
  <c r="D316" i="6"/>
  <c r="D88" i="6"/>
  <c r="D201" i="6"/>
  <c r="D276" i="7"/>
  <c r="D86" i="6"/>
  <c r="D314" i="5"/>
  <c r="D313" i="7"/>
  <c r="D275" i="6"/>
  <c r="D160" i="7"/>
  <c r="D615" i="6"/>
  <c r="D538" i="6"/>
  <c r="D502" i="5"/>
  <c r="D349" i="5"/>
  <c r="D120" i="5"/>
  <c r="D271" i="6"/>
  <c r="D81" i="5"/>
  <c r="D312" i="6"/>
  <c r="D235" i="6"/>
  <c r="D82" i="6"/>
  <c r="D119" i="7"/>
  <c r="D499" i="5"/>
  <c r="D41" i="8"/>
  <c r="D352" i="5"/>
  <c r="D161" i="5"/>
  <c r="D84" i="5"/>
  <c r="D272" i="7"/>
  <c r="D346" i="6"/>
  <c r="D270" i="5"/>
  <c r="D154" i="7"/>
  <c r="D46" i="6"/>
  <c r="D311" i="5"/>
  <c r="D158" i="5"/>
  <c r="D43" i="7"/>
  <c r="D461" i="5"/>
  <c r="D308" i="6"/>
  <c r="D80" i="5"/>
  <c r="D193" i="6"/>
  <c r="D306" i="7"/>
  <c r="D78" i="6"/>
  <c r="D190" i="6"/>
  <c r="D79" i="8"/>
  <c r="D231" i="6"/>
  <c r="D116" i="6"/>
  <c r="D154" i="5"/>
  <c r="D267" i="6"/>
  <c r="D118" i="7"/>
  <c r="D42" i="6"/>
  <c r="D611" i="6"/>
  <c r="D345" i="5"/>
  <c r="D382" i="6"/>
  <c r="D39" i="7"/>
  <c r="D76" i="8"/>
  <c r="D205" i="5"/>
  <c r="D622" i="5"/>
  <c r="D36" i="7"/>
  <c r="E27" i="7"/>
  <c r="D547" i="5"/>
  <c r="D467" i="6"/>
  <c r="D695" i="5"/>
  <c r="E449" i="5"/>
  <c r="E67" i="6"/>
  <c r="E636" i="6"/>
  <c r="E26" i="7"/>
  <c r="E479" i="5"/>
  <c r="D128" i="8"/>
  <c r="D240" i="5"/>
  <c r="D239" i="7"/>
  <c r="D617" i="5"/>
  <c r="D502" i="6"/>
  <c r="E141" i="7"/>
  <c r="E179" i="6"/>
  <c r="E65" i="6"/>
  <c r="E24" i="8"/>
  <c r="E252" i="7"/>
  <c r="E100" i="7"/>
  <c r="E632" i="6"/>
  <c r="E176" i="6"/>
  <c r="E100" i="6"/>
  <c r="E289" i="6"/>
  <c r="E213" i="6"/>
  <c r="E137" i="6"/>
  <c r="E289" i="5"/>
  <c r="E99" i="5"/>
  <c r="E60" i="5"/>
  <c r="D204" i="7"/>
  <c r="D734" i="5"/>
  <c r="D582" i="5"/>
  <c r="D769" i="5"/>
  <c r="E72" i="5"/>
  <c r="D432" i="5"/>
  <c r="D89" i="7"/>
  <c r="D773" i="5"/>
  <c r="D656" i="5"/>
  <c r="D428" i="5"/>
  <c r="E108" i="5"/>
  <c r="E19" i="8"/>
  <c r="E171" i="6"/>
  <c r="E95" i="6"/>
  <c r="D386" i="5"/>
  <c r="D346" i="7"/>
  <c r="D386" i="7"/>
  <c r="D613" i="5"/>
  <c r="D424" i="5"/>
  <c r="D726" i="5"/>
  <c r="D120" i="8"/>
  <c r="D575" i="5"/>
  <c r="E491" i="6"/>
  <c r="E414" i="6"/>
  <c r="E755" i="5"/>
  <c r="E413" i="5"/>
  <c r="E222" i="5"/>
  <c r="E601" i="5"/>
  <c r="E562" i="5"/>
  <c r="E485" i="6"/>
  <c r="E599" i="5"/>
  <c r="E409" i="5"/>
  <c r="E668" i="5"/>
  <c r="E592" i="5"/>
  <c r="E66" i="8"/>
  <c r="E294" i="6"/>
  <c r="E180" i="6"/>
  <c r="E332" i="5"/>
  <c r="E180" i="5"/>
  <c r="E180" i="7"/>
  <c r="E674" i="5"/>
  <c r="E560" i="5"/>
  <c r="E370" i="5"/>
  <c r="E255" i="5"/>
  <c r="E293" i="6"/>
  <c r="E65" i="5"/>
  <c r="E179" i="5"/>
  <c r="E255" i="7"/>
  <c r="E293" i="5"/>
  <c r="E331" i="7"/>
  <c r="E65" i="7"/>
  <c r="E749" i="5"/>
  <c r="E217" i="5"/>
  <c r="E520" i="6"/>
  <c r="E558" i="6"/>
  <c r="E558" i="5"/>
  <c r="E215" i="6"/>
  <c r="E25" i="5"/>
  <c r="E291" i="7"/>
  <c r="E139" i="7"/>
  <c r="E25" i="7"/>
  <c r="E595" i="6"/>
  <c r="E519" i="6"/>
  <c r="E481" i="5"/>
  <c r="E367" i="7"/>
  <c r="E215" i="7"/>
  <c r="E405" i="6"/>
  <c r="E556" i="6"/>
  <c r="E442" i="5"/>
  <c r="E100" i="5"/>
  <c r="E62" i="8"/>
  <c r="E366" i="6"/>
  <c r="E290" i="6"/>
  <c r="E214" i="6"/>
  <c r="E290" i="5"/>
  <c r="E480" i="6"/>
  <c r="E404" i="6"/>
  <c r="E518" i="5"/>
  <c r="E138" i="5"/>
  <c r="E365" i="6"/>
  <c r="E61" i="6"/>
  <c r="E61" i="8"/>
  <c r="E327" i="5"/>
  <c r="E592" i="6"/>
  <c r="E98" i="5"/>
  <c r="E667" i="5"/>
  <c r="E172" i="5"/>
  <c r="E324" i="7"/>
  <c r="E172" i="7"/>
  <c r="E742" i="5"/>
  <c r="E134" i="5"/>
  <c r="E20" i="8"/>
  <c r="E20" i="6"/>
  <c r="E438" i="5"/>
  <c r="E476" i="6"/>
  <c r="E514" i="5"/>
  <c r="E58" i="5"/>
  <c r="E477" i="6"/>
  <c r="E338" i="6"/>
  <c r="E488" i="5"/>
  <c r="E104" i="7"/>
  <c r="E446" i="6"/>
  <c r="E251" i="5"/>
  <c r="E61" i="5"/>
  <c r="E680" i="5"/>
  <c r="E142" i="7"/>
  <c r="E23" i="5"/>
  <c r="E96" i="5"/>
  <c r="E215" i="5"/>
  <c r="E33" i="5"/>
  <c r="E222" i="6"/>
  <c r="E601" i="6"/>
  <c r="E373" i="6"/>
  <c r="E107" i="6"/>
  <c r="E487" i="5"/>
  <c r="E30" i="7"/>
  <c r="E106" i="6"/>
  <c r="E295" i="7"/>
  <c r="E599" i="6"/>
  <c r="E371" i="6"/>
  <c r="E219" i="6"/>
  <c r="E105" i="6"/>
  <c r="E257" i="5"/>
  <c r="E331" i="6"/>
  <c r="E217" i="6"/>
  <c r="E103" i="6"/>
  <c r="E139" i="5"/>
  <c r="E290" i="7"/>
  <c r="E138" i="7"/>
  <c r="E24" i="7"/>
  <c r="E594" i="6"/>
  <c r="E138" i="6"/>
  <c r="E62" i="6"/>
  <c r="E289" i="7"/>
  <c r="E137" i="7"/>
  <c r="E23" i="7"/>
  <c r="E593" i="6"/>
  <c r="E137" i="5"/>
  <c r="E60" i="8"/>
  <c r="E288" i="5"/>
  <c r="E248" i="7"/>
  <c r="E96" i="7"/>
  <c r="E628" i="6"/>
  <c r="E187" i="5"/>
  <c r="E174" i="5"/>
  <c r="E339" i="7"/>
  <c r="E415" i="5"/>
  <c r="E186" i="7"/>
  <c r="E376" i="5"/>
  <c r="E337" i="7"/>
  <c r="E641" i="5"/>
  <c r="E450" i="6"/>
  <c r="E564" i="5"/>
  <c r="E335" i="7"/>
  <c r="E221" i="5"/>
  <c r="E333" i="7"/>
  <c r="E751" i="5"/>
  <c r="E635" i="5"/>
  <c r="E330" i="7"/>
  <c r="E710" i="5"/>
  <c r="E368" i="5"/>
  <c r="E63" i="7"/>
  <c r="E519" i="5"/>
  <c r="E61" i="7"/>
  <c r="E441" i="6"/>
  <c r="E745" i="5"/>
  <c r="E403" i="5"/>
  <c r="E326" i="7"/>
  <c r="E174" i="7"/>
  <c r="E516" i="5"/>
  <c r="E400" i="6"/>
  <c r="E221" i="6"/>
  <c r="E70" i="5"/>
  <c r="E22" i="5"/>
  <c r="E263" i="5"/>
  <c r="E145" i="5"/>
  <c r="E561" i="6"/>
  <c r="E333" i="6"/>
  <c r="E142" i="5"/>
  <c r="E521" i="6"/>
  <c r="E483" i="5"/>
  <c r="E248" i="5"/>
  <c r="E334" i="6"/>
  <c r="E211" i="6"/>
  <c r="E66" i="6"/>
  <c r="E21" i="6"/>
  <c r="E34" i="6"/>
  <c r="E184" i="7"/>
  <c r="E753" i="5"/>
  <c r="E605" i="5"/>
  <c r="E103" i="5"/>
  <c r="E336" i="6"/>
  <c r="E173" i="7"/>
  <c r="E563" i="6"/>
  <c r="E71" i="5"/>
  <c r="AF8" i="11"/>
  <c r="AF7" i="11"/>
  <c r="BD13" i="11"/>
  <c r="BC12" i="11"/>
  <c r="BB12" i="11"/>
  <c r="AD13" i="11"/>
  <c r="AD6" i="11"/>
  <c r="BA5" i="13"/>
  <c r="AC12" i="11"/>
  <c r="BA11" i="11"/>
  <c r="AA13" i="11"/>
  <c r="BR9" i="13"/>
  <c r="Z12" i="11"/>
  <c r="Z10" i="11"/>
  <c r="Y14" i="11"/>
  <c r="X11" i="11"/>
  <c r="AX11" i="11"/>
  <c r="U8" i="11"/>
  <c r="U9" i="11"/>
  <c r="U10" i="11"/>
  <c r="Q11" i="11"/>
  <c r="M12" i="11"/>
  <c r="AI5" i="13"/>
  <c r="L3" i="11"/>
  <c r="L13" i="11"/>
  <c r="BN5" i="13"/>
  <c r="AU8" i="11"/>
  <c r="AU9" i="11"/>
  <c r="AU11" i="11"/>
  <c r="AT9" i="11"/>
  <c r="AT3" i="11"/>
  <c r="BL5" i="13"/>
  <c r="AS6" i="11"/>
  <c r="AR11" i="11"/>
  <c r="AQ13" i="11"/>
  <c r="BI11" i="13"/>
  <c r="BI9" i="13"/>
  <c r="K13" i="11"/>
  <c r="K12" i="11"/>
  <c r="K11" i="11"/>
  <c r="J13" i="11"/>
  <c r="J7" i="11"/>
  <c r="AN7" i="11"/>
  <c r="I12" i="11"/>
  <c r="I8" i="11"/>
  <c r="H13" i="11"/>
  <c r="G9" i="11"/>
  <c r="BE5" i="13"/>
  <c r="AC5" i="13"/>
  <c r="E7" i="11"/>
  <c r="C7" i="11"/>
  <c r="C6" i="11"/>
  <c r="I19" i="9"/>
  <c r="E285" i="5"/>
  <c r="Z3" i="13"/>
  <c r="C3" i="11"/>
  <c r="E247" i="5"/>
  <c r="H19" i="9"/>
  <c r="D60" i="9"/>
  <c r="E171" i="5"/>
  <c r="E57" i="5"/>
  <c r="E19" i="9"/>
  <c r="AA3" i="13" s="1"/>
  <c r="E133" i="5"/>
  <c r="G19" i="9"/>
  <c r="E361" i="5"/>
  <c r="F60" i="9"/>
  <c r="J19" i="9"/>
  <c r="AF3" i="13" s="1"/>
  <c r="E323" i="5"/>
  <c r="F19" i="9"/>
  <c r="E95" i="5"/>
  <c r="E60" i="9"/>
  <c r="BE3" i="13" s="1"/>
  <c r="E209" i="5"/>
  <c r="BG11" i="13"/>
  <c r="AN11" i="11"/>
  <c r="AN8" i="11"/>
  <c r="BG8" i="13"/>
  <c r="AN9" i="11"/>
  <c r="BG9" i="13"/>
  <c r="AN10" i="11"/>
  <c r="BG10" i="13"/>
  <c r="G70" i="9"/>
  <c r="E407" i="5"/>
  <c r="G60" i="9"/>
  <c r="AM5" i="11"/>
  <c r="BF5" i="13"/>
  <c r="AM13" i="11"/>
  <c r="BF13" i="13"/>
  <c r="BF6" i="13"/>
  <c r="AM6" i="11"/>
  <c r="BF14" i="13"/>
  <c r="AM14" i="11"/>
  <c r="AM9" i="11"/>
  <c r="E371" i="5"/>
  <c r="E363" i="5"/>
  <c r="I6" i="11"/>
  <c r="AF6" i="13"/>
  <c r="AE9" i="13"/>
  <c r="H9" i="11"/>
  <c r="E291" i="5"/>
  <c r="H12" i="11"/>
  <c r="G11" i="11"/>
  <c r="H23" i="9"/>
  <c r="G13" i="11"/>
  <c r="BE6" i="13"/>
  <c r="AL6" i="11"/>
  <c r="AL7" i="11"/>
  <c r="BE7" i="13"/>
  <c r="E66" i="9"/>
  <c r="AK7" i="11"/>
  <c r="BD7" i="13"/>
  <c r="AK5" i="11"/>
  <c r="E175" i="5"/>
  <c r="AK6" i="11"/>
  <c r="AK11" i="11"/>
  <c r="G20" i="9"/>
  <c r="F12" i="11"/>
  <c r="Z4" i="13"/>
  <c r="C4" i="11"/>
  <c r="E20" i="5"/>
  <c r="E23" i="9"/>
  <c r="E22" i="9"/>
  <c r="D4" i="11"/>
  <c r="E68" i="5"/>
  <c r="E28" i="9"/>
  <c r="AA5" i="13"/>
  <c r="D8" i="11"/>
  <c r="C8" i="11"/>
  <c r="Z5" i="13"/>
  <c r="D32" i="9"/>
  <c r="Z16" i="13" s="1"/>
  <c r="E32" i="5"/>
  <c r="E301" i="7"/>
  <c r="AE35" i="9"/>
  <c r="BA19" i="13" s="1"/>
  <c r="E262" i="6"/>
  <c r="S34" i="9"/>
  <c r="AO18" i="13" s="1"/>
  <c r="E565" i="6"/>
  <c r="X33" i="9"/>
  <c r="AT17" i="13" s="1"/>
  <c r="D35" i="9"/>
  <c r="Z19" i="13" s="1"/>
  <c r="E35" i="5"/>
  <c r="D31" i="9"/>
  <c r="Z15" i="13" s="1"/>
  <c r="E31" i="5"/>
  <c r="E529" i="6"/>
  <c r="W35" i="9"/>
  <c r="AS19" i="13" s="1"/>
  <c r="X32" i="9"/>
  <c r="AT16" i="13" s="1"/>
  <c r="E564" i="6"/>
  <c r="AD35" i="9"/>
  <c r="AZ19" i="13" s="1"/>
  <c r="E263" i="7"/>
  <c r="S35" i="9"/>
  <c r="AO19" i="13" s="1"/>
  <c r="E263" i="6"/>
  <c r="E111" i="5"/>
  <c r="F35" i="9"/>
  <c r="AB19" i="13" s="1"/>
  <c r="AP13" i="13"/>
  <c r="S13" i="11"/>
  <c r="E34" i="5"/>
  <c r="D34" i="9"/>
  <c r="Z18" i="13" s="1"/>
  <c r="V35" i="9"/>
  <c r="AR19" i="13" s="1"/>
  <c r="E377" i="6"/>
  <c r="E452" i="5"/>
  <c r="K34" i="9"/>
  <c r="AG18" i="13" s="1"/>
  <c r="P33" i="9"/>
  <c r="AL17" i="13" s="1"/>
  <c r="E147" i="6"/>
  <c r="AC35" i="9"/>
  <c r="AY19" i="13" s="1"/>
  <c r="E149" i="7"/>
  <c r="E29" i="5"/>
  <c r="D29" i="9"/>
  <c r="AB35" i="9"/>
  <c r="AX19" i="13" s="1"/>
  <c r="E111" i="7"/>
  <c r="U35" i="9"/>
  <c r="AQ19" i="13" s="1"/>
  <c r="E339" i="6"/>
  <c r="AA34" i="9"/>
  <c r="AW18" i="13" s="1"/>
  <c r="E34" i="7"/>
  <c r="AC33" i="9"/>
  <c r="AY17" i="13" s="1"/>
  <c r="E147" i="7"/>
  <c r="AC31" i="9"/>
  <c r="AY15" i="13" s="1"/>
  <c r="E145" i="7"/>
  <c r="N31" i="9"/>
  <c r="AJ15" i="13" s="1"/>
  <c r="E69" i="6"/>
  <c r="N14" i="11"/>
  <c r="AK14" i="13"/>
  <c r="E33" i="8"/>
  <c r="AF33" i="9"/>
  <c r="BB17" i="13" s="1"/>
  <c r="AU13" i="13"/>
  <c r="X13" i="11"/>
  <c r="E28" i="5"/>
  <c r="D28" i="9"/>
  <c r="BC12" i="13"/>
  <c r="AF12" i="11"/>
  <c r="AQ11" i="11"/>
  <c r="E71" i="8"/>
  <c r="E35" i="8"/>
  <c r="E641" i="6"/>
  <c r="E300" i="6"/>
  <c r="V12" i="11"/>
  <c r="E363" i="7"/>
  <c r="E401" i="6"/>
  <c r="E173" i="5"/>
  <c r="E249" i="7"/>
  <c r="E146" i="7"/>
  <c r="E186" i="6"/>
  <c r="E181" i="7"/>
  <c r="E298" i="6"/>
  <c r="E521" i="5"/>
  <c r="E567" i="6"/>
  <c r="E522" i="6"/>
  <c r="E374" i="6"/>
  <c r="E184" i="6"/>
  <c r="E453" i="5"/>
  <c r="E262" i="5"/>
  <c r="E149" i="5"/>
  <c r="E35" i="9"/>
  <c r="AA19" i="13" s="1"/>
  <c r="E73" i="5"/>
  <c r="AL11" i="11"/>
  <c r="AO11" i="11"/>
  <c r="E31" i="8"/>
  <c r="E566" i="6"/>
  <c r="E261" i="5"/>
  <c r="E97" i="5"/>
  <c r="S33" i="9"/>
  <c r="AO17" i="13" s="1"/>
  <c r="E333" i="5"/>
  <c r="J29" i="9"/>
  <c r="N13" i="11"/>
  <c r="AE13" i="11"/>
  <c r="AZ13" i="11"/>
  <c r="E325" i="7"/>
  <c r="E743" i="5"/>
  <c r="E29" i="8"/>
  <c r="E261" i="7"/>
  <c r="E97" i="7"/>
  <c r="E32" i="7"/>
  <c r="E629" i="6"/>
  <c r="E602" i="6"/>
  <c r="E70" i="6"/>
  <c r="E35" i="6"/>
  <c r="E451" i="5"/>
  <c r="E260" i="5"/>
  <c r="D33" i="9"/>
  <c r="Z17" i="13" s="1"/>
  <c r="Z35" i="9"/>
  <c r="AV19" i="13" s="1"/>
  <c r="M34" i="9"/>
  <c r="AI18" i="13" s="1"/>
  <c r="E109" i="5"/>
  <c r="F33" i="9"/>
  <c r="AB17" i="13" s="1"/>
  <c r="AB28" i="9"/>
  <c r="E337" i="6"/>
  <c r="E146" i="6"/>
  <c r="E111" i="6"/>
  <c r="E259" i="5"/>
  <c r="F14" i="11"/>
  <c r="AC14" i="13"/>
  <c r="Y30" i="9"/>
  <c r="E486" i="6"/>
  <c r="Q71" i="9"/>
  <c r="AK14" i="11"/>
  <c r="BD14" i="13"/>
  <c r="E253" i="7"/>
  <c r="E101" i="7"/>
  <c r="E633" i="6"/>
  <c r="E557" i="6"/>
  <c r="E177" i="5"/>
  <c r="E285" i="7"/>
  <c r="E133" i="7"/>
  <c r="E19" i="7"/>
  <c r="E589" i="6"/>
  <c r="E513" i="6"/>
  <c r="E19" i="5"/>
  <c r="D47" i="4"/>
  <c r="L3" i="13" s="1"/>
  <c r="E554" i="6"/>
  <c r="E364" i="6"/>
  <c r="E212" i="6"/>
  <c r="E478" i="5"/>
  <c r="E250" i="5"/>
  <c r="E448" i="6"/>
  <c r="E97" i="6"/>
  <c r="E287" i="6"/>
  <c r="E553" i="5"/>
  <c r="E287" i="7"/>
  <c r="E135" i="6"/>
  <c r="E249" i="5"/>
  <c r="E325" i="6"/>
  <c r="E325" i="5"/>
  <c r="E135" i="7"/>
  <c r="E249" i="6"/>
  <c r="E59" i="6"/>
  <c r="E287" i="5"/>
  <c r="E97" i="8"/>
  <c r="E439" i="6"/>
  <c r="E629" i="5"/>
  <c r="E401" i="5"/>
  <c r="E211" i="5"/>
  <c r="E515" i="6"/>
  <c r="E439" i="5"/>
  <c r="E59" i="5"/>
  <c r="E211" i="7"/>
  <c r="E59" i="7"/>
  <c r="E591" i="6"/>
  <c r="E591" i="5"/>
  <c r="E515" i="5"/>
  <c r="E21" i="7"/>
  <c r="E553" i="6"/>
  <c r="E363" i="6"/>
  <c r="E173" i="6"/>
  <c r="E135" i="5"/>
  <c r="E21" i="5"/>
  <c r="E524" i="6"/>
  <c r="W30" i="9"/>
  <c r="E334" i="7"/>
  <c r="U71" i="9"/>
  <c r="BN14" i="13"/>
  <c r="AU14" i="11"/>
  <c r="BB14" i="13"/>
  <c r="AE14" i="11"/>
  <c r="AM14" i="13"/>
  <c r="P14" i="11"/>
  <c r="AE14" i="13"/>
  <c r="H14" i="11"/>
  <c r="E220" i="7"/>
  <c r="T71" i="9"/>
  <c r="BJ14" i="13"/>
  <c r="AQ14" i="11"/>
  <c r="AA14" i="11"/>
  <c r="AX14" i="13"/>
  <c r="L71" i="9"/>
  <c r="E676" i="5"/>
  <c r="O71" i="9"/>
  <c r="E410" i="6"/>
  <c r="R30" i="9"/>
  <c r="E220" i="6"/>
  <c r="E524" i="5"/>
  <c r="H71" i="9"/>
  <c r="E106" i="8"/>
  <c r="W71" i="9"/>
  <c r="E410" i="5"/>
  <c r="G71" i="9"/>
  <c r="AY14" i="11"/>
  <c r="BR14" i="13"/>
  <c r="E68" i="8"/>
  <c r="AG30" i="9"/>
  <c r="E334" i="5"/>
  <c r="J30" i="9"/>
  <c r="K71" i="9"/>
  <c r="E638" i="5"/>
  <c r="E220" i="5"/>
  <c r="E71" i="9"/>
  <c r="E144" i="7"/>
  <c r="AC30" i="9"/>
  <c r="N30" i="9"/>
  <c r="E68" i="6"/>
  <c r="F30" i="9"/>
  <c r="E106" i="5"/>
  <c r="S71" i="9"/>
  <c r="E182" i="7"/>
  <c r="M71" i="9"/>
  <c r="E714" i="5"/>
  <c r="C14" i="11"/>
  <c r="Z14" i="13"/>
  <c r="AE30" i="9"/>
  <c r="E296" i="7"/>
  <c r="W14" i="11"/>
  <c r="AT14" i="13"/>
  <c r="AO14" i="13"/>
  <c r="R14" i="11"/>
  <c r="P30" i="9"/>
  <c r="E144" i="6"/>
  <c r="J14" i="11"/>
  <c r="AG14" i="13"/>
  <c r="H30" i="9"/>
  <c r="E258" i="5"/>
  <c r="BC14" i="11"/>
  <c r="BV14" i="13"/>
  <c r="P71" i="9"/>
  <c r="K14" i="11"/>
  <c r="E106" i="7"/>
  <c r="E30" i="5"/>
  <c r="U30" i="9"/>
  <c r="M30" i="9"/>
  <c r="E30" i="9"/>
  <c r="E562" i="6"/>
  <c r="E372" i="7"/>
  <c r="S14" i="11"/>
  <c r="E258" i="6"/>
  <c r="E182" i="6"/>
  <c r="E448" i="5"/>
  <c r="E296" i="5"/>
  <c r="E30" i="8"/>
  <c r="L2" i="13"/>
  <c r="AG26" i="9"/>
  <c r="BC10" i="13" s="1"/>
  <c r="E64" i="8"/>
  <c r="E140" i="7"/>
  <c r="AC26" i="9"/>
  <c r="Q26" i="9"/>
  <c r="E178" i="6"/>
  <c r="N67" i="9"/>
  <c r="E748" i="5"/>
  <c r="H67" i="9"/>
  <c r="BH10" i="13" s="1"/>
  <c r="E520" i="5"/>
  <c r="S26" i="9"/>
  <c r="R10" i="11" s="1"/>
  <c r="E254" i="6"/>
  <c r="K26" i="9"/>
  <c r="AG10" i="13" s="1"/>
  <c r="E444" i="5"/>
  <c r="Q67" i="9"/>
  <c r="BQ10" i="13" s="1"/>
  <c r="E482" i="6"/>
  <c r="E64" i="6"/>
  <c r="N26" i="9"/>
  <c r="F26" i="9"/>
  <c r="E10" i="11" s="1"/>
  <c r="E102" i="5"/>
  <c r="E596" i="5"/>
  <c r="AT10" i="11"/>
  <c r="E368" i="7"/>
  <c r="E26" i="5"/>
  <c r="D26" i="9"/>
  <c r="AD26" i="9"/>
  <c r="E254" i="7"/>
  <c r="Y26" i="9"/>
  <c r="E596" i="6"/>
  <c r="W67" i="9"/>
  <c r="E102" i="8"/>
  <c r="K67" i="9"/>
  <c r="E634" i="5"/>
  <c r="W10" i="11"/>
  <c r="AT10" i="13"/>
  <c r="J26" i="9"/>
  <c r="BV10" i="13"/>
  <c r="BC10" i="11"/>
  <c r="T67" i="9"/>
  <c r="E216" i="7"/>
  <c r="BJ10" i="13"/>
  <c r="AQ10" i="11"/>
  <c r="G26" i="9"/>
  <c r="E140" i="5"/>
  <c r="D67" i="9"/>
  <c r="E178" i="5"/>
  <c r="P26" i="9"/>
  <c r="E140" i="6"/>
  <c r="E26" i="6"/>
  <c r="M26" i="9"/>
  <c r="E216" i="6"/>
  <c r="R26" i="9"/>
  <c r="I26" i="9"/>
  <c r="E292" i="5"/>
  <c r="S67" i="9"/>
  <c r="E178" i="7"/>
  <c r="P67" i="9"/>
  <c r="E444" i="6"/>
  <c r="AF26" i="9"/>
  <c r="E26" i="8"/>
  <c r="AS10" i="13"/>
  <c r="V10" i="11"/>
  <c r="E330" i="6"/>
  <c r="U26" i="9"/>
  <c r="O26" i="9"/>
  <c r="E102" i="6"/>
  <c r="L26" i="9"/>
  <c r="E482" i="5"/>
  <c r="E26" i="9"/>
  <c r="E64" i="5"/>
  <c r="BR10" i="13"/>
  <c r="AY10" i="11"/>
  <c r="E216" i="5"/>
  <c r="E67" i="9"/>
  <c r="H26" i="9"/>
  <c r="E254" i="5"/>
  <c r="O67" i="9"/>
  <c r="E406" i="6"/>
  <c r="E292" i="7"/>
  <c r="AE26" i="9"/>
  <c r="E102" i="7"/>
  <c r="AB26" i="9"/>
  <c r="T26" i="9"/>
  <c r="E292" i="6"/>
  <c r="E672" i="5"/>
  <c r="L67" i="9"/>
  <c r="AE8" i="11"/>
  <c r="AE7" i="11"/>
  <c r="AE3" i="11"/>
  <c r="AE6" i="11"/>
  <c r="BC3" i="13"/>
  <c r="E21" i="8"/>
  <c r="AF21" i="9"/>
  <c r="E59" i="8"/>
  <c r="AG21" i="9"/>
  <c r="E705" i="5"/>
  <c r="M62" i="9"/>
  <c r="W62" i="9"/>
  <c r="F742" i="5"/>
  <c r="K58" i="6"/>
  <c r="G476" i="5"/>
  <c r="J96" i="6"/>
  <c r="H58" i="8"/>
  <c r="H248" i="6"/>
  <c r="H666" i="5"/>
  <c r="G172" i="5"/>
  <c r="J172" i="5"/>
  <c r="H514" i="6"/>
  <c r="K362" i="6"/>
  <c r="I514" i="5"/>
  <c r="K20" i="5"/>
  <c r="J134" i="5"/>
  <c r="K438" i="5"/>
  <c r="G58" i="8"/>
  <c r="K704" i="5"/>
  <c r="I172" i="6"/>
  <c r="J324" i="6"/>
  <c r="F704" i="5"/>
  <c r="G514" i="6"/>
  <c r="F134" i="6"/>
  <c r="J514" i="5"/>
  <c r="G286" i="5"/>
  <c r="K742" i="5"/>
  <c r="J286" i="5"/>
  <c r="F438" i="5"/>
  <c r="H628" i="5"/>
  <c r="F20" i="8"/>
  <c r="G628" i="5"/>
  <c r="K172" i="7"/>
  <c r="J628" i="5"/>
  <c r="I20" i="8"/>
  <c r="J324" i="5"/>
  <c r="H172" i="5"/>
  <c r="F438" i="6"/>
  <c r="I286" i="5"/>
  <c r="F172" i="5"/>
  <c r="G324" i="6"/>
  <c r="H172" i="6"/>
  <c r="J248" i="7"/>
  <c r="G704" i="5"/>
  <c r="I20" i="7"/>
  <c r="H20" i="5"/>
  <c r="H438" i="5"/>
  <c r="H20" i="8"/>
  <c r="F248" i="6"/>
  <c r="H286" i="7"/>
  <c r="G58" i="6"/>
  <c r="I248" i="6"/>
  <c r="F172" i="7"/>
  <c r="I134" i="7"/>
  <c r="J134" i="7"/>
  <c r="K666" i="5"/>
  <c r="I324" i="5"/>
  <c r="K286" i="7"/>
  <c r="H210" i="7"/>
  <c r="I20" i="6"/>
  <c r="G96" i="6"/>
  <c r="I172" i="5"/>
  <c r="F362" i="6"/>
  <c r="H552" i="6"/>
  <c r="K58" i="8"/>
  <c r="J172" i="7"/>
  <c r="G438" i="5"/>
  <c r="H58" i="6"/>
  <c r="H324" i="6"/>
  <c r="F400" i="6"/>
  <c r="F96" i="6"/>
  <c r="G134" i="6"/>
  <c r="F96" i="7"/>
  <c r="H20" i="6"/>
  <c r="I400" i="6"/>
  <c r="G20" i="5"/>
  <c r="J362" i="6"/>
  <c r="K134" i="5"/>
  <c r="G362" i="6"/>
  <c r="F58" i="6"/>
  <c r="K324" i="5"/>
  <c r="F96" i="5"/>
  <c r="I324" i="6"/>
  <c r="K172" i="5"/>
  <c r="F58" i="8"/>
  <c r="G248" i="6"/>
  <c r="J20" i="7"/>
  <c r="F20" i="5"/>
  <c r="G96" i="7"/>
  <c r="H438" i="6"/>
  <c r="J58" i="6"/>
  <c r="H514" i="5"/>
  <c r="J20" i="6"/>
  <c r="J286" i="7"/>
  <c r="F134" i="5"/>
  <c r="K96" i="6"/>
  <c r="F324" i="5"/>
  <c r="H286" i="5"/>
  <c r="K20" i="6"/>
  <c r="H134" i="6"/>
  <c r="J742" i="5"/>
  <c r="G286" i="7"/>
  <c r="K96" i="7"/>
  <c r="K134" i="6"/>
  <c r="H134" i="5"/>
  <c r="G438" i="6"/>
  <c r="I96" i="5"/>
  <c r="I210" i="7"/>
  <c r="F20" i="6"/>
  <c r="H400" i="6"/>
  <c r="I476" i="5"/>
  <c r="I134" i="5"/>
  <c r="K172" i="6"/>
  <c r="G514" i="5"/>
  <c r="H96" i="6"/>
  <c r="F210" i="7"/>
  <c r="K628" i="5"/>
  <c r="J172" i="6"/>
  <c r="I20" i="5"/>
  <c r="F514" i="5"/>
  <c r="I362" i="6"/>
  <c r="I704" i="5"/>
  <c r="I438" i="5"/>
  <c r="G210" i="7"/>
  <c r="K286" i="5"/>
  <c r="I514" i="6"/>
  <c r="F514" i="6"/>
  <c r="H20" i="7"/>
  <c r="F286" i="5"/>
  <c r="J20" i="8"/>
  <c r="G400" i="6"/>
  <c r="F324" i="6"/>
  <c r="I438" i="6"/>
  <c r="H248" i="7"/>
  <c r="G666" i="5"/>
  <c r="G742" i="5"/>
  <c r="J248" i="6"/>
  <c r="G20" i="8"/>
  <c r="H96" i="7"/>
  <c r="J58" i="8"/>
  <c r="J438" i="6"/>
  <c r="G552" i="6"/>
  <c r="K248" i="7"/>
  <c r="J704" i="5"/>
  <c r="J134" i="6"/>
  <c r="H134" i="7"/>
  <c r="H704" i="5"/>
  <c r="F172" i="6"/>
  <c r="H742" i="5"/>
  <c r="G324" i="5"/>
  <c r="K476" i="5"/>
  <c r="K514" i="5"/>
  <c r="K248" i="6"/>
  <c r="K400" i="6"/>
  <c r="I666" i="5"/>
  <c r="K20" i="7"/>
  <c r="K210" i="7"/>
  <c r="H96" i="5"/>
  <c r="I552" i="6"/>
  <c r="F20" i="7"/>
  <c r="K96" i="5"/>
  <c r="K514" i="6"/>
  <c r="G134" i="5"/>
  <c r="I628" i="5"/>
  <c r="I172" i="7"/>
  <c r="I96" i="7"/>
  <c r="F666" i="5"/>
  <c r="H476" i="5"/>
  <c r="H324" i="5"/>
  <c r="H172" i="7"/>
  <c r="F286" i="7"/>
  <c r="F628" i="5"/>
  <c r="J210" i="7"/>
  <c r="I58" i="6"/>
  <c r="I286" i="7"/>
  <c r="G172" i="7"/>
  <c r="I58" i="8"/>
  <c r="J476" i="5"/>
  <c r="G20" i="6"/>
  <c r="J666" i="5"/>
  <c r="F476" i="5"/>
  <c r="F134" i="7"/>
  <c r="J552" i="6"/>
  <c r="G248" i="7"/>
  <c r="F248" i="7"/>
  <c r="J96" i="5"/>
  <c r="G172" i="6"/>
  <c r="G20" i="7"/>
  <c r="I742" i="5"/>
  <c r="I248" i="7"/>
  <c r="I134" i="6"/>
  <c r="K438" i="6"/>
  <c r="J438" i="5"/>
  <c r="J96" i="7"/>
  <c r="I96" i="6"/>
  <c r="K20" i="8"/>
  <c r="F552" i="6"/>
  <c r="J400" i="6"/>
  <c r="J20" i="5"/>
  <c r="G96" i="5"/>
  <c r="G134" i="7"/>
  <c r="J514" i="6"/>
  <c r="K552" i="6"/>
  <c r="K134" i="7"/>
  <c r="H362" i="6"/>
  <c r="K324" i="6"/>
  <c r="Z37" i="13" l="1"/>
  <c r="C22" i="11"/>
  <c r="K79" i="9"/>
  <c r="BK22" i="13" s="1"/>
  <c r="E646" i="5"/>
  <c r="K40" i="9"/>
  <c r="AG24" i="13" s="1"/>
  <c r="E458" i="5"/>
  <c r="I3" i="11"/>
  <c r="E281" i="5"/>
  <c r="M78" i="9"/>
  <c r="BM21" i="13" s="1"/>
  <c r="E721" i="5"/>
  <c r="I92" i="9"/>
  <c r="BI35" i="13" s="1"/>
  <c r="E583" i="5"/>
  <c r="J79" i="9"/>
  <c r="BJ22" i="13" s="1"/>
  <c r="E608" i="5"/>
  <c r="N80" i="9"/>
  <c r="BN23" i="13" s="1"/>
  <c r="E761" i="5"/>
  <c r="M93" i="9"/>
  <c r="BM36" i="13" s="1"/>
  <c r="E736" i="5"/>
  <c r="F40" i="9"/>
  <c r="AB24" i="13" s="1"/>
  <c r="E116" i="5"/>
  <c r="J94" i="9"/>
  <c r="E623" i="5"/>
  <c r="G94" i="9"/>
  <c r="E433" i="5"/>
  <c r="I41" i="9"/>
  <c r="AE25" i="13" s="1"/>
  <c r="E307" i="5"/>
  <c r="BM31" i="13"/>
  <c r="AT20" i="11"/>
  <c r="BM29" i="13"/>
  <c r="AT18" i="11"/>
  <c r="E92" i="9"/>
  <c r="BE35" i="13" s="1"/>
  <c r="E241" i="5"/>
  <c r="E95" i="9" s="1"/>
  <c r="AL23" i="11" s="1"/>
  <c r="K44" i="9"/>
  <c r="E462" i="5"/>
  <c r="G87" i="9"/>
  <c r="E426" i="5"/>
  <c r="F94" i="9"/>
  <c r="E395" i="5"/>
  <c r="H90" i="9"/>
  <c r="BH33" i="13" s="1"/>
  <c r="E543" i="5"/>
  <c r="F80" i="9"/>
  <c r="BF23" i="13" s="1"/>
  <c r="E381" i="5"/>
  <c r="M92" i="9"/>
  <c r="BM35" i="13" s="1"/>
  <c r="E735" i="5"/>
  <c r="K49" i="9"/>
  <c r="AG33" i="13" s="1"/>
  <c r="E467" i="5"/>
  <c r="H85" i="9"/>
  <c r="E538" i="5"/>
  <c r="H95" i="9" s="1"/>
  <c r="AO23" i="11" s="1"/>
  <c r="J81" i="9"/>
  <c r="BJ24" i="13" s="1"/>
  <c r="E610" i="5"/>
  <c r="D80" i="9"/>
  <c r="BD23" i="13" s="1"/>
  <c r="E191" i="5"/>
  <c r="J43" i="9"/>
  <c r="E347" i="5"/>
  <c r="N94" i="9"/>
  <c r="E775" i="5"/>
  <c r="K94" i="9"/>
  <c r="E661" i="5"/>
  <c r="J44" i="9"/>
  <c r="E348" i="5"/>
  <c r="E128" i="5"/>
  <c r="E115" i="5"/>
  <c r="M80" i="9"/>
  <c r="BM23" i="13" s="1"/>
  <c r="E723" i="5"/>
  <c r="M95" i="9" s="1"/>
  <c r="AT23" i="11" s="1"/>
  <c r="L93" i="9"/>
  <c r="BL36" i="13" s="1"/>
  <c r="E698" i="5"/>
  <c r="F87" i="9"/>
  <c r="E388" i="5"/>
  <c r="E85" i="9"/>
  <c r="E234" i="5"/>
  <c r="D88" i="9"/>
  <c r="E199" i="5"/>
  <c r="K45" i="9"/>
  <c r="E463" i="5"/>
  <c r="H79" i="9"/>
  <c r="BH22" i="13" s="1"/>
  <c r="E532" i="5"/>
  <c r="D82" i="9"/>
  <c r="BD25" i="13" s="1"/>
  <c r="E193" i="5"/>
  <c r="AB26" i="13"/>
  <c r="E15" i="11"/>
  <c r="AC26" i="13"/>
  <c r="F15" i="11"/>
  <c r="E82" i="9"/>
  <c r="BE25" i="13" s="1"/>
  <c r="E231" i="5"/>
  <c r="L94" i="9"/>
  <c r="E699" i="5"/>
  <c r="E36" i="9"/>
  <c r="AA20" i="13" s="1"/>
  <c r="E74" i="5"/>
  <c r="I85" i="9"/>
  <c r="E576" i="5"/>
  <c r="G83" i="9"/>
  <c r="E422" i="5"/>
  <c r="L38" i="9"/>
  <c r="AH22" i="13" s="1"/>
  <c r="E494" i="5"/>
  <c r="D86" i="9"/>
  <c r="E197" i="5"/>
  <c r="I83" i="9"/>
  <c r="E574" i="5"/>
  <c r="D87" i="9"/>
  <c r="E198" i="5"/>
  <c r="H40" i="9"/>
  <c r="AD24" i="13" s="1"/>
  <c r="E268" i="5"/>
  <c r="F53" i="9"/>
  <c r="E129" i="5"/>
  <c r="J53" i="9"/>
  <c r="E357" i="5"/>
  <c r="G78" i="9"/>
  <c r="BG21" i="13" s="1"/>
  <c r="E417" i="5"/>
  <c r="M85" i="9"/>
  <c r="E728" i="5"/>
  <c r="I36" i="9"/>
  <c r="AE20" i="13" s="1"/>
  <c r="E302" i="5"/>
  <c r="K83" i="9"/>
  <c r="E650" i="5"/>
  <c r="H37" i="9"/>
  <c r="AD21" i="13" s="1"/>
  <c r="E265" i="5"/>
  <c r="BE31" i="13"/>
  <c r="AL20" i="11"/>
  <c r="AE31" i="13"/>
  <c r="H21" i="11"/>
  <c r="H20" i="11"/>
  <c r="E53" i="5"/>
  <c r="E90" i="9"/>
  <c r="BE33" i="13" s="1"/>
  <c r="E239" i="5"/>
  <c r="F41" i="9"/>
  <c r="AB25" i="13" s="1"/>
  <c r="E117" i="5"/>
  <c r="K78" i="9"/>
  <c r="BK21" i="13" s="1"/>
  <c r="E645" i="5"/>
  <c r="K95" i="9" s="1"/>
  <c r="AR23" i="11" s="1"/>
  <c r="E577" i="5"/>
  <c r="I86" i="9"/>
  <c r="K37" i="9"/>
  <c r="AG21" i="13" s="1"/>
  <c r="E455" i="5"/>
  <c r="F86" i="9"/>
  <c r="E387" i="5"/>
  <c r="K82" i="9"/>
  <c r="BK25" i="13" s="1"/>
  <c r="E649" i="5"/>
  <c r="F38" i="9"/>
  <c r="AB22" i="13" s="1"/>
  <c r="E114" i="5"/>
  <c r="L91" i="9"/>
  <c r="BL34" i="13" s="1"/>
  <c r="E696" i="5"/>
  <c r="G79" i="9"/>
  <c r="BG22" i="13" s="1"/>
  <c r="E418" i="5"/>
  <c r="E691" i="5"/>
  <c r="L86" i="9"/>
  <c r="H38" i="9"/>
  <c r="AD22" i="13" s="1"/>
  <c r="E266" i="5"/>
  <c r="K92" i="9"/>
  <c r="BK35" i="13" s="1"/>
  <c r="E659" i="5"/>
  <c r="L89" i="9"/>
  <c r="BL32" i="13" s="1"/>
  <c r="E694" i="5"/>
  <c r="H39" i="9"/>
  <c r="AD23" i="13" s="1"/>
  <c r="E267" i="5"/>
  <c r="AH31" i="13"/>
  <c r="K20" i="11"/>
  <c r="K21" i="11"/>
  <c r="BJ29" i="13"/>
  <c r="AQ18" i="11"/>
  <c r="E21" i="11"/>
  <c r="J10" i="11"/>
  <c r="E20" i="11"/>
  <c r="AX10" i="11"/>
  <c r="M89" i="9"/>
  <c r="BM32" i="13" s="1"/>
  <c r="E732" i="5"/>
  <c r="H77" i="9"/>
  <c r="BH20" i="13" s="1"/>
  <c r="E530" i="5"/>
  <c r="P37" i="9"/>
  <c r="AL21" i="13" s="1"/>
  <c r="E151" i="6"/>
  <c r="Q78" i="9"/>
  <c r="BQ21" i="13" s="1"/>
  <c r="E493" i="6"/>
  <c r="I82" i="9"/>
  <c r="BI25" i="13" s="1"/>
  <c r="E573" i="5"/>
  <c r="R86" i="9"/>
  <c r="E83" i="7"/>
  <c r="M90" i="9"/>
  <c r="BM33" i="13" s="1"/>
  <c r="E733" i="5"/>
  <c r="G37" i="9"/>
  <c r="AC21" i="13" s="1"/>
  <c r="E151" i="5"/>
  <c r="S41" i="9"/>
  <c r="AO25" i="13" s="1"/>
  <c r="E269" i="6"/>
  <c r="N37" i="9"/>
  <c r="AJ21" i="13" s="1"/>
  <c r="E75" i="6"/>
  <c r="O78" i="9"/>
  <c r="BO21" i="13" s="1"/>
  <c r="E417" i="6"/>
  <c r="E83" i="9"/>
  <c r="E232" i="5"/>
  <c r="R88" i="9"/>
  <c r="E85" i="7"/>
  <c r="K93" i="9"/>
  <c r="BK36" i="13" s="1"/>
  <c r="E660" i="5"/>
  <c r="U37" i="9"/>
  <c r="AQ21" i="13" s="1"/>
  <c r="E341" i="6"/>
  <c r="V86" i="9"/>
  <c r="E387" i="7"/>
  <c r="V41" i="9"/>
  <c r="AR25" i="13" s="1"/>
  <c r="E383" i="6"/>
  <c r="M47" i="9"/>
  <c r="E47" i="6"/>
  <c r="AA49" i="9"/>
  <c r="AW33" i="13" s="1"/>
  <c r="E49" i="7"/>
  <c r="E41" i="9"/>
  <c r="AA25" i="13" s="1"/>
  <c r="E79" i="5"/>
  <c r="W45" i="9"/>
  <c r="E539" i="6"/>
  <c r="X49" i="9"/>
  <c r="AT33" i="13" s="1"/>
  <c r="E581" i="6"/>
  <c r="Z41" i="9"/>
  <c r="AV25" i="13" s="1"/>
  <c r="E649" i="6"/>
  <c r="E85" i="5"/>
  <c r="E47" i="9"/>
  <c r="S49" i="9"/>
  <c r="AO33" i="13" s="1"/>
  <c r="E277" i="6"/>
  <c r="AG52" i="9"/>
  <c r="BC36" i="13" s="1"/>
  <c r="E90" i="8"/>
  <c r="P40" i="9"/>
  <c r="AL24" i="13" s="1"/>
  <c r="E154" i="6"/>
  <c r="Y43" i="9"/>
  <c r="E613" i="6"/>
  <c r="P48" i="9"/>
  <c r="AL32" i="13" s="1"/>
  <c r="E162" i="6"/>
  <c r="O37" i="9"/>
  <c r="AK21" i="13" s="1"/>
  <c r="E113" i="6"/>
  <c r="G45" i="9"/>
  <c r="E159" i="5"/>
  <c r="AH37" i="13"/>
  <c r="K22" i="11"/>
  <c r="AC37" i="13"/>
  <c r="F22" i="11"/>
  <c r="S90" i="9"/>
  <c r="BS33" i="13" s="1"/>
  <c r="E201" i="7"/>
  <c r="R94" i="9"/>
  <c r="E91" i="7"/>
  <c r="K38" i="9"/>
  <c r="AG22" i="13" s="1"/>
  <c r="E456" i="5"/>
  <c r="N79" i="9"/>
  <c r="BN22" i="13" s="1"/>
  <c r="E760" i="5"/>
  <c r="W82" i="9"/>
  <c r="BW25" i="13" s="1"/>
  <c r="E117" i="8"/>
  <c r="H87" i="9"/>
  <c r="E540" i="5"/>
  <c r="G91" i="9"/>
  <c r="BG34" i="13" s="1"/>
  <c r="E430" i="5"/>
  <c r="T37" i="9"/>
  <c r="AP21" i="13" s="1"/>
  <c r="E303" i="6"/>
  <c r="K87" i="9"/>
  <c r="E654" i="5"/>
  <c r="M38" i="9"/>
  <c r="AI22" i="13" s="1"/>
  <c r="E38" i="6"/>
  <c r="L79" i="9"/>
  <c r="BL22" i="13" s="1"/>
  <c r="E684" i="5"/>
  <c r="H84" i="9"/>
  <c r="E537" i="5"/>
  <c r="V88" i="9"/>
  <c r="E389" i="7"/>
  <c r="D77" i="9"/>
  <c r="BD20" i="13" s="1"/>
  <c r="E188" i="5"/>
  <c r="Z43" i="9"/>
  <c r="E651" i="6"/>
  <c r="P47" i="9"/>
  <c r="E161" i="6"/>
  <c r="L50" i="9"/>
  <c r="AH34" i="13" s="1"/>
  <c r="E506" i="5"/>
  <c r="J42" i="9"/>
  <c r="E346" i="5"/>
  <c r="Z45" i="9"/>
  <c r="E653" i="6"/>
  <c r="Z50" i="9"/>
  <c r="AV34" i="13" s="1"/>
  <c r="E658" i="6"/>
  <c r="S42" i="9"/>
  <c r="E270" i="6"/>
  <c r="Q50" i="9"/>
  <c r="AM34" i="13" s="1"/>
  <c r="E202" i="6"/>
  <c r="W53" i="9"/>
  <c r="E547" i="6"/>
  <c r="G41" i="9"/>
  <c r="AC25" i="13" s="1"/>
  <c r="E155" i="5"/>
  <c r="AD45" i="9"/>
  <c r="E273" i="7"/>
  <c r="Y48" i="9"/>
  <c r="AU32" i="13" s="1"/>
  <c r="E618" i="6"/>
  <c r="E471" i="5"/>
  <c r="K53" i="9"/>
  <c r="U41" i="9"/>
  <c r="AQ25" i="13" s="1"/>
  <c r="E345" i="6"/>
  <c r="Y52" i="9"/>
  <c r="AU36" i="13" s="1"/>
  <c r="E622" i="6"/>
  <c r="AC30" i="13"/>
  <c r="F19" i="11"/>
  <c r="AF50" i="9"/>
  <c r="BB34" i="13" s="1"/>
  <c r="E50" i="8"/>
  <c r="AD30" i="13"/>
  <c r="G19" i="11"/>
  <c r="Q82" i="9"/>
  <c r="BQ25" i="13" s="1"/>
  <c r="E497" i="6"/>
  <c r="O91" i="9"/>
  <c r="BO34" i="13" s="1"/>
  <c r="E430" i="6"/>
  <c r="D93" i="9"/>
  <c r="BD36" i="13" s="1"/>
  <c r="E204" i="5"/>
  <c r="AA38" i="9"/>
  <c r="AW22" i="13" s="1"/>
  <c r="E38" i="7"/>
  <c r="Q79" i="9"/>
  <c r="BQ22" i="13" s="1"/>
  <c r="E494" i="6"/>
  <c r="G84" i="9"/>
  <c r="E423" i="5"/>
  <c r="G88" i="9"/>
  <c r="E427" i="5"/>
  <c r="P91" i="9"/>
  <c r="BP34" i="13" s="1"/>
  <c r="E468" i="6"/>
  <c r="AF37" i="9"/>
  <c r="BB21" i="13" s="1"/>
  <c r="E37" i="8"/>
  <c r="F90" i="9"/>
  <c r="BF33" i="13" s="1"/>
  <c r="E391" i="5"/>
  <c r="Y38" i="9"/>
  <c r="AU22" i="13" s="1"/>
  <c r="E608" i="6"/>
  <c r="R79" i="9"/>
  <c r="BR22" i="13" s="1"/>
  <c r="E76" i="7"/>
  <c r="O84" i="9"/>
  <c r="E423" i="6"/>
  <c r="I89" i="9"/>
  <c r="BI32" i="13" s="1"/>
  <c r="E580" i="5"/>
  <c r="D83" i="9"/>
  <c r="E194" i="5"/>
  <c r="N77" i="9"/>
  <c r="BN20" i="13" s="1"/>
  <c r="E758" i="5"/>
  <c r="E37" i="9"/>
  <c r="AA21" i="13" s="1"/>
  <c r="E75" i="5"/>
  <c r="AF43" i="9"/>
  <c r="E43" i="8"/>
  <c r="AB47" i="9"/>
  <c r="E123" i="7"/>
  <c r="W89" i="9"/>
  <c r="BW32" i="13" s="1"/>
  <c r="E124" i="8"/>
  <c r="R42" i="9"/>
  <c r="E232" i="6"/>
  <c r="AF45" i="9"/>
  <c r="E45" i="8"/>
  <c r="G51" i="9"/>
  <c r="AC35" i="13" s="1"/>
  <c r="E165" i="5"/>
  <c r="G43" i="9"/>
  <c r="E157" i="5"/>
  <c r="U50" i="9"/>
  <c r="AQ34" i="13" s="1"/>
  <c r="E354" i="6"/>
  <c r="V90" i="9"/>
  <c r="BV33" i="13" s="1"/>
  <c r="E391" i="7"/>
  <c r="P41" i="9"/>
  <c r="AL25" i="13" s="1"/>
  <c r="E155" i="6"/>
  <c r="Q46" i="9"/>
  <c r="E198" i="6"/>
  <c r="AE48" i="9"/>
  <c r="BA32" i="13" s="1"/>
  <c r="E314" i="7"/>
  <c r="AA53" i="9"/>
  <c r="E53" i="7"/>
  <c r="X41" i="9"/>
  <c r="AT25" i="13" s="1"/>
  <c r="E573" i="6"/>
  <c r="H49" i="9"/>
  <c r="AD33" i="13" s="1"/>
  <c r="E277" i="5"/>
  <c r="N53" i="9"/>
  <c r="E91" i="6"/>
  <c r="AJ29" i="13"/>
  <c r="M18" i="11"/>
  <c r="AE28" i="13"/>
  <c r="H17" i="11"/>
  <c r="Z26" i="13"/>
  <c r="C15" i="11"/>
  <c r="F83" i="9"/>
  <c r="E384" i="5"/>
  <c r="P92" i="9"/>
  <c r="BP35" i="13" s="1"/>
  <c r="E469" i="6"/>
  <c r="V39" i="9"/>
  <c r="AR23" i="13" s="1"/>
  <c r="E381" i="6"/>
  <c r="T79" i="9"/>
  <c r="BT22" i="13" s="1"/>
  <c r="E228" i="7"/>
  <c r="M84" i="9"/>
  <c r="E727" i="5"/>
  <c r="K88" i="9"/>
  <c r="E655" i="5"/>
  <c r="G92" i="9"/>
  <c r="BG35" i="13" s="1"/>
  <c r="E431" i="5"/>
  <c r="X38" i="9"/>
  <c r="AT22" i="13" s="1"/>
  <c r="E570" i="6"/>
  <c r="W91" i="9"/>
  <c r="BW34" i="13" s="1"/>
  <c r="E126" i="8"/>
  <c r="T80" i="9"/>
  <c r="BT23" i="13" s="1"/>
  <c r="E229" i="7"/>
  <c r="R84" i="9"/>
  <c r="E81" i="7"/>
  <c r="O89" i="9"/>
  <c r="BO32" i="13" s="1"/>
  <c r="E428" i="6"/>
  <c r="D85" i="9"/>
  <c r="E196" i="5"/>
  <c r="P79" i="9"/>
  <c r="BP22" i="13" s="1"/>
  <c r="E456" i="6"/>
  <c r="S38" i="9"/>
  <c r="AO22" i="13" s="1"/>
  <c r="E266" i="6"/>
  <c r="M44" i="9"/>
  <c r="E44" i="6"/>
  <c r="Q48" i="9"/>
  <c r="AM32" i="13" s="1"/>
  <c r="E200" i="6"/>
  <c r="J51" i="9"/>
  <c r="AF35" i="13" s="1"/>
  <c r="E355" i="5"/>
  <c r="T36" i="9"/>
  <c r="AP20" i="13" s="1"/>
  <c r="E302" i="6"/>
  <c r="F43" i="9"/>
  <c r="E119" i="5"/>
  <c r="S46" i="9"/>
  <c r="E274" i="6"/>
  <c r="E38" i="9"/>
  <c r="AA22" i="13" s="1"/>
  <c r="E76" i="5"/>
  <c r="T44" i="9"/>
  <c r="E310" i="6"/>
  <c r="Z47" i="9"/>
  <c r="E655" i="6"/>
  <c r="AG51" i="9"/>
  <c r="BC35" i="13" s="1"/>
  <c r="E89" i="8"/>
  <c r="U94" i="9"/>
  <c r="E357" i="7"/>
  <c r="T41" i="9"/>
  <c r="AP25" i="13" s="1"/>
  <c r="E307" i="6"/>
  <c r="U46" i="9"/>
  <c r="E350" i="6"/>
  <c r="E50" i="9"/>
  <c r="AA34" i="13" s="1"/>
  <c r="E88" i="5"/>
  <c r="D46" i="9"/>
  <c r="E46" i="5"/>
  <c r="I42" i="9"/>
  <c r="E308" i="5"/>
  <c r="Z49" i="9"/>
  <c r="AV33" i="13" s="1"/>
  <c r="E657" i="6"/>
  <c r="AG26" i="13"/>
  <c r="J15" i="11"/>
  <c r="V53" i="9"/>
  <c r="E395" i="6"/>
  <c r="S84" i="9"/>
  <c r="E195" i="7"/>
  <c r="E93" i="9"/>
  <c r="BE36" i="13" s="1"/>
  <c r="E242" i="5"/>
  <c r="E80" i="9"/>
  <c r="BE23" i="13" s="1"/>
  <c r="E229" i="5"/>
  <c r="Q84" i="9"/>
  <c r="E499" i="6"/>
  <c r="P88" i="9"/>
  <c r="E465" i="6"/>
  <c r="I93" i="9"/>
  <c r="BI36" i="13" s="1"/>
  <c r="E584" i="5"/>
  <c r="E39" i="9"/>
  <c r="AA23" i="13" s="1"/>
  <c r="E77" i="5"/>
  <c r="V93" i="9"/>
  <c r="BV36" i="13" s="1"/>
  <c r="E394" i="7"/>
  <c r="W80" i="9"/>
  <c r="BW23" i="13" s="1"/>
  <c r="E115" i="8"/>
  <c r="W95" i="9" s="1"/>
  <c r="BD23" i="11" s="1"/>
  <c r="O85" i="9"/>
  <c r="E424" i="6"/>
  <c r="J90" i="9"/>
  <c r="BJ33" i="13" s="1"/>
  <c r="E619" i="5"/>
  <c r="G80" i="9"/>
  <c r="BG23" i="13" s="1"/>
  <c r="E419" i="5"/>
  <c r="AC39" i="9"/>
  <c r="AY23" i="13" s="1"/>
  <c r="E153" i="7"/>
  <c r="V44" i="9"/>
  <c r="E386" i="6"/>
  <c r="E162" i="7"/>
  <c r="AC48" i="9"/>
  <c r="AY32" i="13" s="1"/>
  <c r="Y51" i="9"/>
  <c r="AU35" i="13" s="1"/>
  <c r="E621" i="6"/>
  <c r="P38" i="9"/>
  <c r="AL22" i="13" s="1"/>
  <c r="E152" i="6"/>
  <c r="S44" i="9"/>
  <c r="E272" i="6"/>
  <c r="AB46" i="9"/>
  <c r="E122" i="7"/>
  <c r="J39" i="9"/>
  <c r="AF23" i="13" s="1"/>
  <c r="E343" i="5"/>
  <c r="F45" i="9"/>
  <c r="E121" i="5"/>
  <c r="AC47" i="9"/>
  <c r="E161" i="7"/>
  <c r="N52" i="9"/>
  <c r="AJ36" i="13" s="1"/>
  <c r="E90" i="6"/>
  <c r="V36" i="9"/>
  <c r="AR20" i="13" s="1"/>
  <c r="E378" i="6"/>
  <c r="N42" i="9"/>
  <c r="E80" i="6"/>
  <c r="O47" i="9"/>
  <c r="E123" i="6"/>
  <c r="R50" i="9"/>
  <c r="AN34" i="13" s="1"/>
  <c r="E240" i="6"/>
  <c r="Q43" i="9"/>
  <c r="E195" i="6"/>
  <c r="AE30" i="13"/>
  <c r="H19" i="11"/>
  <c r="P85" i="9"/>
  <c r="E462" i="6"/>
  <c r="D78" i="9"/>
  <c r="BD21" i="13" s="1"/>
  <c r="E189" i="5"/>
  <c r="E77" i="9"/>
  <c r="BE20" i="13" s="1"/>
  <c r="E226" i="5"/>
  <c r="V80" i="9"/>
  <c r="BV23" i="13" s="1"/>
  <c r="E381" i="7"/>
  <c r="J85" i="9"/>
  <c r="E614" i="5"/>
  <c r="T88" i="9"/>
  <c r="E237" i="7"/>
  <c r="P93" i="9"/>
  <c r="BP36" i="13" s="1"/>
  <c r="E470" i="6"/>
  <c r="L39" i="9"/>
  <c r="AH23" i="13" s="1"/>
  <c r="E495" i="5"/>
  <c r="L81" i="9"/>
  <c r="BL24" i="13" s="1"/>
  <c r="E686" i="5"/>
  <c r="G86" i="9"/>
  <c r="E425" i="5"/>
  <c r="N90" i="9"/>
  <c r="BN33" i="13" s="1"/>
  <c r="E771" i="5"/>
  <c r="O80" i="9"/>
  <c r="BO23" i="13" s="1"/>
  <c r="E419" i="6"/>
  <c r="J40" i="9"/>
  <c r="AF24" i="13" s="1"/>
  <c r="E344" i="5"/>
  <c r="H45" i="9"/>
  <c r="E273" i="5"/>
  <c r="AF48" i="9"/>
  <c r="BB32" i="13" s="1"/>
  <c r="E48" i="8"/>
  <c r="T38" i="9"/>
  <c r="AP22" i="13" s="1"/>
  <c r="E304" i="6"/>
  <c r="AB44" i="9"/>
  <c r="E120" i="7"/>
  <c r="AG46" i="9"/>
  <c r="E84" i="8"/>
  <c r="T53" i="9"/>
  <c r="E319" i="6"/>
  <c r="M39" i="9"/>
  <c r="AI23" i="13" s="1"/>
  <c r="E39" i="6"/>
  <c r="U45" i="9"/>
  <c r="E349" i="6"/>
  <c r="U48" i="9"/>
  <c r="AQ32" i="13" s="1"/>
  <c r="E352" i="6"/>
  <c r="Q52" i="9"/>
  <c r="AM36" i="13" s="1"/>
  <c r="E204" i="6"/>
  <c r="Z36" i="9"/>
  <c r="AV20" i="13" s="1"/>
  <c r="E644" i="6"/>
  <c r="X42" i="9"/>
  <c r="E574" i="6"/>
  <c r="U47" i="9"/>
  <c r="E351" i="6"/>
  <c r="AE50" i="9"/>
  <c r="BA34" i="13" s="1"/>
  <c r="E316" i="7"/>
  <c r="T43" i="9"/>
  <c r="E309" i="6"/>
  <c r="V50" i="9"/>
  <c r="AR34" i="13" s="1"/>
  <c r="E392" i="6"/>
  <c r="K52" i="9"/>
  <c r="AG36" i="13" s="1"/>
  <c r="E470" i="5"/>
  <c r="N86" i="9"/>
  <c r="E767" i="5"/>
  <c r="K36" i="9"/>
  <c r="AG20" i="13" s="1"/>
  <c r="E454" i="5"/>
  <c r="L77" i="9"/>
  <c r="BL20" i="13" s="1"/>
  <c r="E682" i="5"/>
  <c r="K81" i="9"/>
  <c r="BK24" i="13" s="1"/>
  <c r="E648" i="5"/>
  <c r="N85" i="9"/>
  <c r="E766" i="5"/>
  <c r="U89" i="9"/>
  <c r="BU32" i="13" s="1"/>
  <c r="E352" i="7"/>
  <c r="S94" i="9"/>
  <c r="E205" i="7"/>
  <c r="I40" i="9"/>
  <c r="AE24" i="13" s="1"/>
  <c r="E306" i="5"/>
  <c r="L36" i="9"/>
  <c r="AH20" i="13" s="1"/>
  <c r="E492" i="5"/>
  <c r="R81" i="9"/>
  <c r="BR24" i="13" s="1"/>
  <c r="E78" i="7"/>
  <c r="L87" i="9"/>
  <c r="E692" i="5"/>
  <c r="N91" i="9"/>
  <c r="BN34" i="13" s="1"/>
  <c r="E772" i="5"/>
  <c r="N83" i="9"/>
  <c r="E764" i="5"/>
  <c r="R40" i="9"/>
  <c r="AN24" i="13" s="1"/>
  <c r="E230" i="6"/>
  <c r="F46" i="9"/>
  <c r="E122" i="5"/>
  <c r="L49" i="9"/>
  <c r="AH33" i="13" s="1"/>
  <c r="E505" i="5"/>
  <c r="Z39" i="9"/>
  <c r="AV23" i="13" s="1"/>
  <c r="E647" i="6"/>
  <c r="AE44" i="9"/>
  <c r="E310" i="7"/>
  <c r="J47" i="9"/>
  <c r="E351" i="5"/>
  <c r="J89" i="9"/>
  <c r="BJ32" i="13" s="1"/>
  <c r="E618" i="5"/>
  <c r="AG39" i="9"/>
  <c r="BC23" i="13" s="1"/>
  <c r="E77" i="8"/>
  <c r="AC45" i="9"/>
  <c r="E159" i="7"/>
  <c r="AG48" i="9"/>
  <c r="BC32" i="13" s="1"/>
  <c r="E86" i="8"/>
  <c r="T52" i="9"/>
  <c r="AP36" i="13" s="1"/>
  <c r="E318" i="6"/>
  <c r="V38" i="9"/>
  <c r="AR22" i="13" s="1"/>
  <c r="E380" i="6"/>
  <c r="AA42" i="9"/>
  <c r="E42" i="7"/>
  <c r="AA47" i="9"/>
  <c r="E47" i="7"/>
  <c r="E280" i="5"/>
  <c r="H52" i="9"/>
  <c r="AD36" i="13" s="1"/>
  <c r="U91" i="9"/>
  <c r="BU34" i="13" s="1"/>
  <c r="E354" i="7"/>
  <c r="AE43" i="9"/>
  <c r="E309" i="7"/>
  <c r="AB50" i="9"/>
  <c r="AX34" i="13" s="1"/>
  <c r="E126" i="7"/>
  <c r="AK26" i="13"/>
  <c r="N15" i="11"/>
  <c r="S87" i="9"/>
  <c r="E198" i="7"/>
  <c r="Q36" i="9"/>
  <c r="AM20" i="13" s="1"/>
  <c r="E188" i="6"/>
  <c r="O77" i="9"/>
  <c r="BO20" i="13" s="1"/>
  <c r="E416" i="6"/>
  <c r="T81" i="9"/>
  <c r="BT24" i="13" s="1"/>
  <c r="E230" i="7"/>
  <c r="O86" i="9"/>
  <c r="E425" i="6"/>
  <c r="I90" i="9"/>
  <c r="BI33" i="13" s="1"/>
  <c r="E581" i="5"/>
  <c r="D91" i="9"/>
  <c r="BD34" i="13" s="1"/>
  <c r="E202" i="5"/>
  <c r="AF40" i="9"/>
  <c r="BB24" i="13" s="1"/>
  <c r="E40" i="8"/>
  <c r="AD36" i="9"/>
  <c r="AZ20" i="13" s="1"/>
  <c r="E264" i="7"/>
  <c r="P77" i="9"/>
  <c r="BP20" i="13" s="1"/>
  <c r="E454" i="6"/>
  <c r="P82" i="9"/>
  <c r="BP25" i="13" s="1"/>
  <c r="E459" i="6"/>
  <c r="H88" i="9"/>
  <c r="E541" i="5"/>
  <c r="H92" i="9"/>
  <c r="BH35" i="13" s="1"/>
  <c r="E545" i="5"/>
  <c r="S36" i="9"/>
  <c r="AO20" i="13" s="1"/>
  <c r="E264" i="6"/>
  <c r="U85" i="9"/>
  <c r="E348" i="7"/>
  <c r="K41" i="9"/>
  <c r="AG25" i="13" s="1"/>
  <c r="E459" i="5"/>
  <c r="AD46" i="9"/>
  <c r="E274" i="7"/>
  <c r="E239" i="6"/>
  <c r="R49" i="9"/>
  <c r="AN33" i="13" s="1"/>
  <c r="AF39" i="9"/>
  <c r="BB23" i="13" s="1"/>
  <c r="E39" i="8"/>
  <c r="E45" i="9"/>
  <c r="E83" i="5"/>
  <c r="X48" i="9"/>
  <c r="AT32" i="13" s="1"/>
  <c r="E580" i="6"/>
  <c r="T89" i="9"/>
  <c r="BT32" i="13" s="1"/>
  <c r="E238" i="7"/>
  <c r="AB40" i="9"/>
  <c r="AX24" i="13" s="1"/>
  <c r="E116" i="7"/>
  <c r="AG45" i="9"/>
  <c r="E83" i="8"/>
  <c r="E163" i="6"/>
  <c r="P49" i="9"/>
  <c r="AL33" i="13" s="1"/>
  <c r="AD52" i="9"/>
  <c r="AZ36" i="13" s="1"/>
  <c r="E280" i="7"/>
  <c r="G39" i="9"/>
  <c r="AC23" i="13" s="1"/>
  <c r="E153" i="5"/>
  <c r="AG42" i="9"/>
  <c r="E80" i="8"/>
  <c r="E48" i="6"/>
  <c r="M48" i="9"/>
  <c r="AI32" i="13" s="1"/>
  <c r="X52" i="9"/>
  <c r="AT36" i="13" s="1"/>
  <c r="E584" i="6"/>
  <c r="H93" i="9"/>
  <c r="BH36" i="13" s="1"/>
  <c r="E546" i="5"/>
  <c r="L44" i="9"/>
  <c r="E500" i="5"/>
  <c r="F51" i="9"/>
  <c r="AB35" i="13" s="1"/>
  <c r="E127" i="5"/>
  <c r="Z28" i="13"/>
  <c r="C17" i="11"/>
  <c r="AH29" i="13"/>
  <c r="K18" i="11"/>
  <c r="I84" i="9"/>
  <c r="E575" i="5"/>
  <c r="I95" i="9" s="1"/>
  <c r="AP23" i="11" s="1"/>
  <c r="E91" i="9"/>
  <c r="BE34" i="13" s="1"/>
  <c r="E240" i="5"/>
  <c r="I45" i="9"/>
  <c r="E311" i="5"/>
  <c r="I49" i="9"/>
  <c r="AE33" i="13" s="1"/>
  <c r="E315" i="5"/>
  <c r="W85" i="9"/>
  <c r="E120" i="8"/>
  <c r="H94" i="9"/>
  <c r="E547" i="5"/>
  <c r="K39" i="9"/>
  <c r="AG23" i="13" s="1"/>
  <c r="E457" i="5"/>
  <c r="M46" i="9"/>
  <c r="E46" i="6"/>
  <c r="F44" i="9"/>
  <c r="E120" i="5"/>
  <c r="U44" i="9"/>
  <c r="E348" i="6"/>
  <c r="AG31" i="13"/>
  <c r="J21" i="11"/>
  <c r="J20" i="11"/>
  <c r="M83" i="9"/>
  <c r="E726" i="5"/>
  <c r="N88" i="9"/>
  <c r="E769" i="5"/>
  <c r="AA39" i="9"/>
  <c r="AW23" i="13" s="1"/>
  <c r="E39" i="7"/>
  <c r="G40" i="9"/>
  <c r="AC24" i="13" s="1"/>
  <c r="E154" i="5"/>
  <c r="Q41" i="9"/>
  <c r="AM25" i="13" s="1"/>
  <c r="E193" i="6"/>
  <c r="AC40" i="9"/>
  <c r="AY24" i="13" s="1"/>
  <c r="E154" i="7"/>
  <c r="L43" i="9"/>
  <c r="E499" i="5"/>
  <c r="J45" i="9"/>
  <c r="E349" i="5"/>
  <c r="N48" i="9"/>
  <c r="AJ32" i="13" s="1"/>
  <c r="E86" i="6"/>
  <c r="P46" i="9"/>
  <c r="E160" i="6"/>
  <c r="M50" i="9"/>
  <c r="AI34" i="13" s="1"/>
  <c r="E50" i="6"/>
  <c r="AK37" i="13"/>
  <c r="N22" i="11"/>
  <c r="J48" i="9"/>
  <c r="AF32" i="13" s="1"/>
  <c r="E352" i="5"/>
  <c r="AL37" i="13"/>
  <c r="O22" i="11"/>
  <c r="AG38" i="9"/>
  <c r="BC22" i="13" s="1"/>
  <c r="E76" i="8"/>
  <c r="AE40" i="9"/>
  <c r="BA24" i="13" s="1"/>
  <c r="E306" i="7"/>
  <c r="AF41" i="9"/>
  <c r="BB25" i="13" s="1"/>
  <c r="E41" i="8"/>
  <c r="I48" i="9"/>
  <c r="AE32" i="13" s="1"/>
  <c r="E314" i="5"/>
  <c r="Y49" i="9"/>
  <c r="AU33" i="13" s="1"/>
  <c r="E619" i="6"/>
  <c r="AV37" i="13"/>
  <c r="Y22" i="11"/>
  <c r="AD37" i="13"/>
  <c r="G22" i="11"/>
  <c r="G85" i="9"/>
  <c r="E424" i="5"/>
  <c r="I91" i="9"/>
  <c r="BI34" i="13" s="1"/>
  <c r="E582" i="5"/>
  <c r="J36" i="9"/>
  <c r="AF20" i="13" s="1"/>
  <c r="E340" i="5"/>
  <c r="V40" i="9"/>
  <c r="AR24" i="13" s="1"/>
  <c r="E382" i="6"/>
  <c r="O40" i="9"/>
  <c r="AK24" i="13" s="1"/>
  <c r="E116" i="6"/>
  <c r="E42" i="9"/>
  <c r="E80" i="5"/>
  <c r="H42" i="9"/>
  <c r="E270" i="5"/>
  <c r="AB43" i="9"/>
  <c r="E119" i="7"/>
  <c r="L46" i="9"/>
  <c r="E502" i="5"/>
  <c r="AD48" i="9"/>
  <c r="AZ32" i="13" s="1"/>
  <c r="E276" i="7"/>
  <c r="AG49" i="9"/>
  <c r="BC33" i="13" s="1"/>
  <c r="E87" i="8"/>
  <c r="H51" i="9"/>
  <c r="AD35" i="13" s="1"/>
  <c r="E279" i="5"/>
  <c r="AJ31" i="13"/>
  <c r="M21" i="11"/>
  <c r="M20" i="11"/>
  <c r="AN37" i="13"/>
  <c r="Q22" i="11"/>
  <c r="C21" i="11"/>
  <c r="Z31" i="13"/>
  <c r="C20" i="11"/>
  <c r="D94" i="9"/>
  <c r="E205" i="5"/>
  <c r="S43" i="9"/>
  <c r="E271" i="6"/>
  <c r="W93" i="9"/>
  <c r="BW36" i="13" s="1"/>
  <c r="E128" i="8"/>
  <c r="Z54" i="9"/>
  <c r="Y23" i="11" s="1"/>
  <c r="J84" i="9"/>
  <c r="J95" i="9" s="1"/>
  <c r="AQ23" i="11" s="1"/>
  <c r="E613" i="5"/>
  <c r="G89" i="9"/>
  <c r="BG32" i="13" s="1"/>
  <c r="E428" i="5"/>
  <c r="M91" i="9"/>
  <c r="BM34" i="13" s="1"/>
  <c r="E734" i="5"/>
  <c r="AA36" i="9"/>
  <c r="AW20" i="13" s="1"/>
  <c r="E36" i="7"/>
  <c r="J41" i="9"/>
  <c r="AF25" i="13" s="1"/>
  <c r="E345" i="5"/>
  <c r="AD40" i="9"/>
  <c r="AZ24" i="13" s="1"/>
  <c r="E268" i="7"/>
  <c r="T42" i="9"/>
  <c r="E308" i="6"/>
  <c r="T54" i="9" s="1"/>
  <c r="S23" i="11" s="1"/>
  <c r="U42" i="9"/>
  <c r="E346" i="6"/>
  <c r="N44" i="9"/>
  <c r="E82" i="6"/>
  <c r="W44" i="9"/>
  <c r="E538" i="6"/>
  <c r="Q49" i="9"/>
  <c r="AM33" i="13" s="1"/>
  <c r="E201" i="6"/>
  <c r="AC50" i="9"/>
  <c r="AY34" i="13" s="1"/>
  <c r="E164" i="7"/>
  <c r="Z52" i="9"/>
  <c r="AV36" i="13" s="1"/>
  <c r="E660" i="6"/>
  <c r="Z27" i="13"/>
  <c r="C16" i="11"/>
  <c r="G93" i="9"/>
  <c r="BG36" i="13" s="1"/>
  <c r="E432" i="5"/>
  <c r="S39" i="9"/>
  <c r="AO23" i="13" s="1"/>
  <c r="E267" i="6"/>
  <c r="AE47" i="9"/>
  <c r="E313" i="7"/>
  <c r="O95" i="9"/>
  <c r="AV23" i="11" s="1"/>
  <c r="V85" i="9"/>
  <c r="E386" i="7"/>
  <c r="V95" i="9" s="1"/>
  <c r="BC23" i="11" s="1"/>
  <c r="K89" i="9"/>
  <c r="BK32" i="13" s="1"/>
  <c r="E656" i="5"/>
  <c r="S93" i="9"/>
  <c r="BS36" i="13" s="1"/>
  <c r="E204" i="7"/>
  <c r="Q87" i="9"/>
  <c r="E502" i="6"/>
  <c r="R36" i="9"/>
  <c r="AN20" i="13" s="1"/>
  <c r="E226" i="6"/>
  <c r="R54" i="9" s="1"/>
  <c r="Q23" i="11" s="1"/>
  <c r="Y41" i="9"/>
  <c r="AU25" i="13" s="1"/>
  <c r="E611" i="6"/>
  <c r="R41" i="9"/>
  <c r="AN25" i="13" s="1"/>
  <c r="E231" i="6"/>
  <c r="K43" i="9"/>
  <c r="E461" i="5"/>
  <c r="AD44" i="9"/>
  <c r="E272" i="7"/>
  <c r="R45" i="9"/>
  <c r="E235" i="6"/>
  <c r="Y45" i="9"/>
  <c r="E615" i="6"/>
  <c r="N50" i="9"/>
  <c r="AJ34" i="13" s="1"/>
  <c r="E88" i="6"/>
  <c r="E203" i="6"/>
  <c r="Q51" i="9"/>
  <c r="AM35" i="13" s="1"/>
  <c r="F48" i="9"/>
  <c r="AB32" i="13" s="1"/>
  <c r="E124" i="5"/>
  <c r="AE37" i="13"/>
  <c r="H22" i="11"/>
  <c r="R52" i="9"/>
  <c r="AN36" i="13" s="1"/>
  <c r="E242" i="6"/>
  <c r="C18" i="11"/>
  <c r="Z29" i="13"/>
  <c r="N40" i="9"/>
  <c r="AJ24" i="13" s="1"/>
  <c r="E78" i="6"/>
  <c r="AL3" i="11"/>
  <c r="U83" i="9"/>
  <c r="E346" i="7"/>
  <c r="U95" i="9" s="1"/>
  <c r="BB23" i="11" s="1"/>
  <c r="N92" i="9"/>
  <c r="BN35" i="13" s="1"/>
  <c r="E773" i="5"/>
  <c r="N95" i="9" s="1"/>
  <c r="AU23" i="11" s="1"/>
  <c r="J88" i="9"/>
  <c r="E617" i="5"/>
  <c r="F37" i="9"/>
  <c r="AB21" i="13" s="1"/>
  <c r="E113" i="5"/>
  <c r="M42" i="9"/>
  <c r="E42" i="6"/>
  <c r="AG41" i="9"/>
  <c r="BC25" i="13" s="1"/>
  <c r="E79" i="8"/>
  <c r="AA43" i="9"/>
  <c r="E43" i="7"/>
  <c r="E46" i="9"/>
  <c r="E84" i="5"/>
  <c r="T46" i="9"/>
  <c r="E312" i="6"/>
  <c r="AC46" i="9"/>
  <c r="E160" i="7"/>
  <c r="T50" i="9"/>
  <c r="AP34" i="13" s="1"/>
  <c r="E316" i="6"/>
  <c r="X51" i="9"/>
  <c r="AT35" i="13" s="1"/>
  <c r="E583" i="6"/>
  <c r="AD50" i="9"/>
  <c r="AZ34" i="13" s="1"/>
  <c r="E278" i="7"/>
  <c r="AC53" i="9"/>
  <c r="E167" i="7"/>
  <c r="E623" i="6"/>
  <c r="Y53" i="9"/>
  <c r="E91" i="5"/>
  <c r="E53" i="9"/>
  <c r="P90" i="9"/>
  <c r="BP33" i="13" s="1"/>
  <c r="E467" i="6"/>
  <c r="O43" i="9"/>
  <c r="E119" i="6"/>
  <c r="R95" i="9"/>
  <c r="AY23" i="11" s="1"/>
  <c r="F85" i="9"/>
  <c r="E386" i="5"/>
  <c r="R92" i="9"/>
  <c r="BR35" i="13" s="1"/>
  <c r="E89" i="7"/>
  <c r="T90" i="9"/>
  <c r="BT33" i="13" s="1"/>
  <c r="E239" i="7"/>
  <c r="T95" i="9" s="1"/>
  <c r="BA23" i="11" s="1"/>
  <c r="L90" i="9"/>
  <c r="BL33" i="13" s="1"/>
  <c r="E695" i="5"/>
  <c r="J93" i="9"/>
  <c r="BJ36" i="13" s="1"/>
  <c r="E622" i="5"/>
  <c r="AB42" i="9"/>
  <c r="E118" i="7"/>
  <c r="Q38" i="9"/>
  <c r="AM22" i="13" s="1"/>
  <c r="E190" i="6"/>
  <c r="G44" i="9"/>
  <c r="E158" i="5"/>
  <c r="G47" i="9"/>
  <c r="E161" i="5"/>
  <c r="E43" i="9"/>
  <c r="E81" i="5"/>
  <c r="S47" i="9"/>
  <c r="E275" i="6"/>
  <c r="E317" i="5"/>
  <c r="I51" i="9"/>
  <c r="AE35" i="13" s="1"/>
  <c r="V48" i="9"/>
  <c r="AR32" i="13" s="1"/>
  <c r="E390" i="6"/>
  <c r="P51" i="9"/>
  <c r="AL35" i="13" s="1"/>
  <c r="E165" i="6"/>
  <c r="E40" i="5"/>
  <c r="D40" i="9"/>
  <c r="Z24" i="13" s="1"/>
  <c r="AX37" i="13"/>
  <c r="AA22" i="11"/>
  <c r="D52" i="4"/>
  <c r="L5" i="13" s="1"/>
  <c r="AF10" i="11"/>
  <c r="BN10" i="13"/>
  <c r="AU10" i="11"/>
  <c r="AO10" i="11"/>
  <c r="E54" i="9"/>
  <c r="D23" i="11" s="1"/>
  <c r="D3" i="11"/>
  <c r="BD3" i="13"/>
  <c r="AK3" i="11"/>
  <c r="BF3" i="13"/>
  <c r="AM3" i="11"/>
  <c r="AD3" i="13"/>
  <c r="G3" i="11"/>
  <c r="AC3" i="13"/>
  <c r="F3" i="11"/>
  <c r="F95" i="9"/>
  <c r="AM23" i="11" s="1"/>
  <c r="AB3" i="13"/>
  <c r="E3" i="11"/>
  <c r="AE3" i="13"/>
  <c r="H3" i="11"/>
  <c r="AN3" i="11"/>
  <c r="BG3" i="13"/>
  <c r="BG13" i="13"/>
  <c r="AN13" i="11"/>
  <c r="G7" i="11"/>
  <c r="AD7" i="13"/>
  <c r="AL9" i="11"/>
  <c r="BE9" i="13"/>
  <c r="F4" i="11"/>
  <c r="AC4" i="13"/>
  <c r="AA12" i="13"/>
  <c r="D12" i="11"/>
  <c r="AA6" i="13"/>
  <c r="D6" i="11"/>
  <c r="AA7" i="13"/>
  <c r="D7" i="11"/>
  <c r="K12" i="6"/>
  <c r="G13" i="6"/>
  <c r="G14" i="6"/>
  <c r="K13" i="6"/>
  <c r="G12" i="6"/>
  <c r="K14" i="6"/>
  <c r="K13" i="8"/>
  <c r="K14" i="8"/>
  <c r="G13" i="8"/>
  <c r="G14" i="8"/>
  <c r="G12" i="8"/>
  <c r="K12" i="8"/>
  <c r="K13" i="7"/>
  <c r="G12" i="7"/>
  <c r="K14" i="7"/>
  <c r="K12" i="7"/>
  <c r="G14" i="7"/>
  <c r="G13" i="7"/>
  <c r="G14" i="5"/>
  <c r="G12" i="5"/>
  <c r="G13" i="5"/>
  <c r="K14" i="5"/>
  <c r="K12" i="5"/>
  <c r="K13" i="5"/>
  <c r="AO10" i="13"/>
  <c r="W34" i="9"/>
  <c r="AS18" i="13" s="1"/>
  <c r="E528" i="6"/>
  <c r="W54" i="9" s="1"/>
  <c r="V23" i="11" s="1"/>
  <c r="K32" i="9"/>
  <c r="AG16" i="13" s="1"/>
  <c r="E450" i="5"/>
  <c r="D27" i="9"/>
  <c r="E27" i="5"/>
  <c r="D54" i="9" s="1"/>
  <c r="C23" i="11" s="1"/>
  <c r="C12" i="11"/>
  <c r="Z12" i="13"/>
  <c r="S27" i="9"/>
  <c r="E255" i="6"/>
  <c r="M28" i="9"/>
  <c r="E28" i="6"/>
  <c r="M54" i="9" s="1"/>
  <c r="L23" i="11" s="1"/>
  <c r="AX12" i="13"/>
  <c r="AA12" i="11"/>
  <c r="AF13" i="13"/>
  <c r="I13" i="11"/>
  <c r="E262" i="7"/>
  <c r="AD34" i="9"/>
  <c r="AZ18" i="13" s="1"/>
  <c r="AF32" i="9"/>
  <c r="BB16" i="13" s="1"/>
  <c r="E32" i="8"/>
  <c r="AF54" i="9" s="1"/>
  <c r="AE23" i="11" s="1"/>
  <c r="AU14" i="13"/>
  <c r="X14" i="11"/>
  <c r="I31" i="9"/>
  <c r="AE15" i="13" s="1"/>
  <c r="E297" i="5"/>
  <c r="J35" i="9"/>
  <c r="AF19" i="13" s="1"/>
  <c r="E339" i="5"/>
  <c r="AB33" i="9"/>
  <c r="AX17" i="13" s="1"/>
  <c r="E109" i="7"/>
  <c r="AB54" i="9" s="1"/>
  <c r="AA23" i="11" s="1"/>
  <c r="E330" i="5"/>
  <c r="AG32" i="9"/>
  <c r="BC16" i="13" s="1"/>
  <c r="E70" i="8"/>
  <c r="L33" i="9"/>
  <c r="AH17" i="13" s="1"/>
  <c r="E489" i="5"/>
  <c r="E73" i="8"/>
  <c r="AG35" i="9"/>
  <c r="BC19" i="13" s="1"/>
  <c r="F34" i="9"/>
  <c r="AB18" i="13" s="1"/>
  <c r="E110" i="5"/>
  <c r="AB10" i="13"/>
  <c r="AD30" i="9"/>
  <c r="E258" i="7"/>
  <c r="O34" i="9"/>
  <c r="AK18" i="13" s="1"/>
  <c r="E110" i="6"/>
  <c r="O54" i="9" s="1"/>
  <c r="N23" i="11" s="1"/>
  <c r="Z13" i="13"/>
  <c r="C13" i="11"/>
  <c r="E33" i="7"/>
  <c r="AA33" i="9"/>
  <c r="AW17" i="13" s="1"/>
  <c r="Q35" i="9"/>
  <c r="AM19" i="13" s="1"/>
  <c r="E187" i="6"/>
  <c r="V34" i="9"/>
  <c r="AR18" i="13" s="1"/>
  <c r="E376" i="6"/>
  <c r="V54" i="9" s="1"/>
  <c r="U23" i="11" s="1"/>
  <c r="K27" i="9"/>
  <c r="E445" i="5"/>
  <c r="X27" i="9"/>
  <c r="E559" i="6"/>
  <c r="X54" i="9" s="1"/>
  <c r="W23" i="11" s="1"/>
  <c r="G34" i="9"/>
  <c r="AC18" i="13" s="1"/>
  <c r="E148" i="5"/>
  <c r="AE34" i="9"/>
  <c r="BA18" i="13" s="1"/>
  <c r="E300" i="7"/>
  <c r="AE54" i="9" s="1"/>
  <c r="AD23" i="11" s="1"/>
  <c r="S95" i="9"/>
  <c r="AZ23" i="11" s="1"/>
  <c r="BQ14" i="13"/>
  <c r="AX14" i="11"/>
  <c r="P35" i="9"/>
  <c r="AL19" i="13" s="1"/>
  <c r="E149" i="6"/>
  <c r="P54" i="9" s="1"/>
  <c r="O23" i="11" s="1"/>
  <c r="E72" i="6"/>
  <c r="N34" i="9"/>
  <c r="AJ18" i="13" s="1"/>
  <c r="I35" i="9"/>
  <c r="AE19" i="13" s="1"/>
  <c r="E301" i="5"/>
  <c r="BG14" i="13"/>
  <c r="AN14" i="11"/>
  <c r="BA14" i="11"/>
  <c r="BT14" i="13"/>
  <c r="BS14" i="13"/>
  <c r="AZ14" i="11"/>
  <c r="BA14" i="13"/>
  <c r="AD14" i="11"/>
  <c r="AB14" i="13"/>
  <c r="E14" i="11"/>
  <c r="BK14" i="13"/>
  <c r="AR14" i="11"/>
  <c r="AV14" i="11"/>
  <c r="BO14" i="13"/>
  <c r="I14" i="11"/>
  <c r="AF14" i="13"/>
  <c r="BD14" i="11"/>
  <c r="BW14" i="13"/>
  <c r="BB14" i="11"/>
  <c r="BU14" i="13"/>
  <c r="AW14" i="11"/>
  <c r="BP14" i="13"/>
  <c r="O14" i="11"/>
  <c r="AL14" i="13"/>
  <c r="AJ14" i="13"/>
  <c r="M14" i="11"/>
  <c r="AS14" i="11"/>
  <c r="BL14" i="13"/>
  <c r="G14" i="11"/>
  <c r="AD14" i="13"/>
  <c r="Q14" i="11"/>
  <c r="AN14" i="13"/>
  <c r="D14" i="11"/>
  <c r="AA14" i="13"/>
  <c r="AY14" i="13"/>
  <c r="AB14" i="11"/>
  <c r="AF14" i="11"/>
  <c r="BC14" i="13"/>
  <c r="BH14" i="13"/>
  <c r="AO14" i="11"/>
  <c r="AS14" i="13"/>
  <c r="V14" i="11"/>
  <c r="T14" i="11"/>
  <c r="AQ14" i="13"/>
  <c r="AL14" i="11"/>
  <c r="BE14" i="13"/>
  <c r="U54" i="9"/>
  <c r="T23" i="11" s="1"/>
  <c r="L14" i="11"/>
  <c r="AI14" i="13"/>
  <c r="AT14" i="11"/>
  <c r="BM14" i="13"/>
  <c r="P95" i="9"/>
  <c r="AW23" i="11" s="1"/>
  <c r="AM10" i="13"/>
  <c r="P10" i="11"/>
  <c r="AY10" i="13"/>
  <c r="AB10" i="11"/>
  <c r="AJ10" i="13"/>
  <c r="M10" i="11"/>
  <c r="AA10" i="11"/>
  <c r="AX10" i="13"/>
  <c r="AN10" i="13"/>
  <c r="Q10" i="11"/>
  <c r="AF10" i="13"/>
  <c r="I10" i="11"/>
  <c r="AH10" i="13"/>
  <c r="K10" i="11"/>
  <c r="BB10" i="13"/>
  <c r="AE10" i="11"/>
  <c r="AC10" i="13"/>
  <c r="F10" i="11"/>
  <c r="BD10" i="11"/>
  <c r="BW10" i="13"/>
  <c r="AS10" i="11"/>
  <c r="BL10" i="13"/>
  <c r="AD10" i="11"/>
  <c r="BA10" i="13"/>
  <c r="AL10" i="11"/>
  <c r="BE10" i="13"/>
  <c r="L10" i="11"/>
  <c r="AI10" i="13"/>
  <c r="Z10" i="13"/>
  <c r="C10" i="11"/>
  <c r="AK10" i="13"/>
  <c r="N10" i="11"/>
  <c r="AW10" i="11"/>
  <c r="BP10" i="13"/>
  <c r="T10" i="11"/>
  <c r="AQ10" i="13"/>
  <c r="AV10" i="11"/>
  <c r="BO10" i="13"/>
  <c r="BS10" i="13"/>
  <c r="AZ10" i="11"/>
  <c r="O10" i="11"/>
  <c r="AL10" i="13"/>
  <c r="BA10" i="11"/>
  <c r="BT10" i="13"/>
  <c r="AU10" i="13"/>
  <c r="X10" i="11"/>
  <c r="AP10" i="13"/>
  <c r="S10" i="11"/>
  <c r="G10" i="11"/>
  <c r="AD10" i="13"/>
  <c r="D10" i="11"/>
  <c r="AA10" i="13"/>
  <c r="AE10" i="13"/>
  <c r="H10" i="11"/>
  <c r="BD10" i="13"/>
  <c r="AK10" i="11"/>
  <c r="BK10" i="13"/>
  <c r="AR10" i="11"/>
  <c r="AZ10" i="13"/>
  <c r="AC10" i="11"/>
  <c r="BD5" i="11"/>
  <c r="BW5" i="13"/>
  <c r="BM5" i="13"/>
  <c r="AT5" i="11"/>
  <c r="AF5" i="11"/>
  <c r="BC5" i="13"/>
  <c r="AE5" i="11"/>
  <c r="BB5" i="13"/>
  <c r="K8" i="9"/>
  <c r="K9" i="9"/>
  <c r="O9" i="9"/>
  <c r="O8" i="9"/>
  <c r="O10" i="9"/>
  <c r="K10" i="9"/>
  <c r="AB37" i="13" l="1"/>
  <c r="E22" i="11"/>
  <c r="BD29" i="13"/>
  <c r="AK18" i="11"/>
  <c r="BD31" i="13"/>
  <c r="AK20" i="11"/>
  <c r="BN37" i="13"/>
  <c r="AU22" i="11"/>
  <c r="BH28" i="13"/>
  <c r="AO17" i="11"/>
  <c r="BG37" i="13"/>
  <c r="AN22" i="11"/>
  <c r="H54" i="9"/>
  <c r="G23" i="11" s="1"/>
  <c r="D95" i="9"/>
  <c r="AK23" i="11" s="1"/>
  <c r="BF29" i="13"/>
  <c r="AM18" i="11"/>
  <c r="BM28" i="13"/>
  <c r="AT17" i="11"/>
  <c r="BL37" i="13"/>
  <c r="AS22" i="11"/>
  <c r="BE28" i="13"/>
  <c r="AL17" i="11"/>
  <c r="AF27" i="13"/>
  <c r="I16" i="11"/>
  <c r="BF37" i="13"/>
  <c r="AM22" i="11"/>
  <c r="BJ37" i="13"/>
  <c r="AQ22" i="11"/>
  <c r="BD30" i="13"/>
  <c r="AK19" i="11"/>
  <c r="BG26" i="13"/>
  <c r="AN15" i="11"/>
  <c r="BF30" i="13"/>
  <c r="AM19" i="11"/>
  <c r="AF28" i="13"/>
  <c r="I17" i="11"/>
  <c r="BG30" i="13"/>
  <c r="AN19" i="11"/>
  <c r="BL29" i="13"/>
  <c r="AS18" i="11"/>
  <c r="G95" i="9"/>
  <c r="AN23" i="11" s="1"/>
  <c r="BI29" i="13"/>
  <c r="AP18" i="11"/>
  <c r="BK26" i="13"/>
  <c r="AR15" i="11"/>
  <c r="AF37" i="13"/>
  <c r="I22" i="11"/>
  <c r="BI26" i="13"/>
  <c r="AP15" i="11"/>
  <c r="BI28" i="13"/>
  <c r="AP17" i="11"/>
  <c r="AG29" i="13"/>
  <c r="J18" i="11"/>
  <c r="BK37" i="13"/>
  <c r="AR22" i="11"/>
  <c r="AG28" i="13"/>
  <c r="J17" i="11"/>
  <c r="L95" i="9"/>
  <c r="AS23" i="11" s="1"/>
  <c r="Q95" i="9"/>
  <c r="AX23" i="11" s="1"/>
  <c r="K54" i="9"/>
  <c r="J23" i="11" s="1"/>
  <c r="AC54" i="9"/>
  <c r="AB23" i="11" s="1"/>
  <c r="AG37" i="13"/>
  <c r="J22" i="11"/>
  <c r="AA31" i="13"/>
  <c r="D20" i="11"/>
  <c r="D21" i="11"/>
  <c r="BA27" i="13"/>
  <c r="AD16" i="11"/>
  <c r="AW26" i="13"/>
  <c r="Z15" i="11"/>
  <c r="AY29" i="13"/>
  <c r="AB18" i="11"/>
  <c r="BA28" i="13"/>
  <c r="AD17" i="11"/>
  <c r="AP27" i="13"/>
  <c r="S16" i="11"/>
  <c r="AJ26" i="13"/>
  <c r="M15" i="11"/>
  <c r="AB29" i="13"/>
  <c r="E18" i="11"/>
  <c r="BP31" i="13"/>
  <c r="AW20" i="11"/>
  <c r="BS27" i="13"/>
  <c r="AZ16" i="11"/>
  <c r="AE26" i="13"/>
  <c r="H15" i="11"/>
  <c r="AP28" i="13"/>
  <c r="S17" i="11"/>
  <c r="BR27" i="13"/>
  <c r="AY16" i="11"/>
  <c r="AX31" i="13"/>
  <c r="AA20" i="11"/>
  <c r="AA21" i="11"/>
  <c r="BD26" i="13"/>
  <c r="AK15" i="11"/>
  <c r="BG31" i="13"/>
  <c r="AN20" i="11"/>
  <c r="AS37" i="13"/>
  <c r="V22" i="11"/>
  <c r="AV29" i="13"/>
  <c r="Y18" i="11"/>
  <c r="AV27" i="13"/>
  <c r="Y16" i="11"/>
  <c r="AU27" i="13"/>
  <c r="X16" i="11"/>
  <c r="BV29" i="13"/>
  <c r="BC18" i="11"/>
  <c r="BE26" i="13"/>
  <c r="AL15" i="11"/>
  <c r="S54" i="9"/>
  <c r="R23" i="11" s="1"/>
  <c r="AZ30" i="13"/>
  <c r="AC19" i="11"/>
  <c r="BO29" i="13"/>
  <c r="AV18" i="11"/>
  <c r="BS30" i="13"/>
  <c r="AZ19" i="11"/>
  <c r="BN26" i="13"/>
  <c r="AU15" i="11"/>
  <c r="BN28" i="13"/>
  <c r="AU17" i="11"/>
  <c r="BN29" i="13"/>
  <c r="AU18" i="11"/>
  <c r="AP37" i="13"/>
  <c r="S22" i="11"/>
  <c r="AM27" i="13"/>
  <c r="P16" i="11"/>
  <c r="BQ27" i="13"/>
  <c r="AX16" i="11"/>
  <c r="AR37" i="13"/>
  <c r="U22" i="11"/>
  <c r="Z30" i="13"/>
  <c r="C19" i="11"/>
  <c r="BU37" i="13"/>
  <c r="BB22" i="11"/>
  <c r="BK31" i="13"/>
  <c r="AR20" i="11"/>
  <c r="AW37" i="13"/>
  <c r="Z22" i="11"/>
  <c r="BB29" i="13"/>
  <c r="AE18" i="11"/>
  <c r="BB27" i="13"/>
  <c r="AE16" i="11"/>
  <c r="BG27" i="13"/>
  <c r="AN16" i="11"/>
  <c r="AF26" i="13"/>
  <c r="I15" i="11"/>
  <c r="BH30" i="13"/>
  <c r="AO19" i="11"/>
  <c r="BR37" i="13"/>
  <c r="AY22" i="11"/>
  <c r="AC29" i="13"/>
  <c r="F18" i="11"/>
  <c r="G54" i="9"/>
  <c r="F23" i="11" s="1"/>
  <c r="Q54" i="9"/>
  <c r="P23" i="11" s="1"/>
  <c r="Y54" i="9"/>
  <c r="X23" i="11" s="1"/>
  <c r="AH28" i="13"/>
  <c r="K17" i="11"/>
  <c r="BC26" i="13"/>
  <c r="AF15" i="11"/>
  <c r="BC29" i="13"/>
  <c r="AF18" i="11"/>
  <c r="AA29" i="13"/>
  <c r="D18" i="11"/>
  <c r="BH31" i="13"/>
  <c r="AO20" i="11"/>
  <c r="AQ31" i="13"/>
  <c r="T21" i="11"/>
  <c r="T20" i="11"/>
  <c r="BC30" i="13"/>
  <c r="AF19" i="11"/>
  <c r="AD29" i="13"/>
  <c r="G18" i="11"/>
  <c r="BG29" i="13"/>
  <c r="AN18" i="11"/>
  <c r="BT31" i="13"/>
  <c r="BA20" i="11"/>
  <c r="AX30" i="13"/>
  <c r="AA19" i="11"/>
  <c r="AO30" i="13"/>
  <c r="R19" i="11"/>
  <c r="BD28" i="13"/>
  <c r="AK17" i="11"/>
  <c r="BM27" i="13"/>
  <c r="AT16" i="11"/>
  <c r="BF26" i="13"/>
  <c r="AM15" i="11"/>
  <c r="AJ37" i="13"/>
  <c r="M22" i="11"/>
  <c r="AN26" i="13"/>
  <c r="Q15" i="11"/>
  <c r="BO27" i="13"/>
  <c r="AV16" i="11"/>
  <c r="AZ29" i="13"/>
  <c r="AC18" i="11"/>
  <c r="AO26" i="13"/>
  <c r="R15" i="11"/>
  <c r="BV31" i="13"/>
  <c r="BC20" i="11"/>
  <c r="BK30" i="13"/>
  <c r="AR19" i="11"/>
  <c r="AI31" i="13"/>
  <c r="L21" i="11"/>
  <c r="L20" i="11"/>
  <c r="BR29" i="13"/>
  <c r="AY18" i="11"/>
  <c r="BU28" i="13"/>
  <c r="BB17" i="11"/>
  <c r="AW31" i="13"/>
  <c r="Z20" i="11"/>
  <c r="Z21" i="11"/>
  <c r="AF31" i="13"/>
  <c r="I21" i="11"/>
  <c r="I20" i="11"/>
  <c r="AB30" i="13"/>
  <c r="E19" i="11"/>
  <c r="BL30" i="13"/>
  <c r="AS19" i="11"/>
  <c r="BS37" i="13"/>
  <c r="AZ22" i="11"/>
  <c r="AT26" i="13"/>
  <c r="W15" i="11"/>
  <c r="AQ29" i="13"/>
  <c r="T18" i="11"/>
  <c r="AX28" i="13"/>
  <c r="AA17" i="11"/>
  <c r="BJ28" i="13"/>
  <c r="AQ17" i="11"/>
  <c r="BP28" i="13"/>
  <c r="AW17" i="11"/>
  <c r="AK31" i="13"/>
  <c r="N21" i="11"/>
  <c r="N20" i="11"/>
  <c r="AY31" i="13"/>
  <c r="AB21" i="11"/>
  <c r="AB20" i="11"/>
  <c r="AO28" i="13"/>
  <c r="R17" i="11"/>
  <c r="AR28" i="13"/>
  <c r="U17" i="11"/>
  <c r="BO28" i="13"/>
  <c r="AV17" i="11"/>
  <c r="AQ30" i="13"/>
  <c r="T19" i="11"/>
  <c r="AV31" i="13"/>
  <c r="Y21" i="11"/>
  <c r="Y20" i="11"/>
  <c r="AB27" i="13"/>
  <c r="E16" i="11"/>
  <c r="AI28" i="13"/>
  <c r="L17" i="11"/>
  <c r="AM30" i="13"/>
  <c r="P19" i="11"/>
  <c r="AC27" i="13"/>
  <c r="F16" i="11"/>
  <c r="AL31" i="13"/>
  <c r="O20" i="11"/>
  <c r="O21" i="11"/>
  <c r="BH27" i="13"/>
  <c r="AO16" i="11"/>
  <c r="AS29" i="13"/>
  <c r="V18" i="11"/>
  <c r="BR31" i="13"/>
  <c r="AY20" i="11"/>
  <c r="AC28" i="13"/>
  <c r="F17" i="11"/>
  <c r="AD26" i="13"/>
  <c r="G15" i="11"/>
  <c r="F54" i="9"/>
  <c r="E23" i="11" s="1"/>
  <c r="AK27" i="13"/>
  <c r="N16" i="11"/>
  <c r="AY37" i="13"/>
  <c r="AB22" i="11"/>
  <c r="AY30" i="13"/>
  <c r="AB19" i="11"/>
  <c r="AZ28" i="13"/>
  <c r="AC17" i="11"/>
  <c r="BV28" i="13"/>
  <c r="BC17" i="11"/>
  <c r="AP26" i="13"/>
  <c r="S15" i="11"/>
  <c r="AF29" i="13"/>
  <c r="I18" i="11"/>
  <c r="AI30" i="13"/>
  <c r="L19" i="11"/>
  <c r="AO31" i="13"/>
  <c r="R20" i="11"/>
  <c r="R21" i="11"/>
  <c r="AO27" i="13"/>
  <c r="R16" i="11"/>
  <c r="AA26" i="13"/>
  <c r="D15" i="11"/>
  <c r="AP30" i="13"/>
  <c r="S19" i="11"/>
  <c r="AI26" i="13"/>
  <c r="L15" i="11"/>
  <c r="BU26" i="13"/>
  <c r="BB15" i="11"/>
  <c r="AG27" i="13"/>
  <c r="J16" i="11"/>
  <c r="BQ30" i="13"/>
  <c r="AX19" i="11"/>
  <c r="AS28" i="13"/>
  <c r="V17" i="11"/>
  <c r="AH27" i="13"/>
  <c r="K16" i="11"/>
  <c r="AE29" i="13"/>
  <c r="H18" i="11"/>
  <c r="AA27" i="13"/>
  <c r="D16" i="11"/>
  <c r="AX26" i="13"/>
  <c r="AA15" i="11"/>
  <c r="AA37" i="13"/>
  <c r="D22" i="11"/>
  <c r="BD37" i="13"/>
  <c r="AK22" i="11"/>
  <c r="AH30" i="13"/>
  <c r="K19" i="11"/>
  <c r="BG28" i="13"/>
  <c r="AN17" i="11"/>
  <c r="AA30" i="13"/>
  <c r="D19" i="11"/>
  <c r="AU29" i="13"/>
  <c r="X18" i="11"/>
  <c r="BA31" i="13"/>
  <c r="AD21" i="11"/>
  <c r="AD20" i="11"/>
  <c r="AJ28" i="13"/>
  <c r="M17" i="11"/>
  <c r="BJ27" i="13"/>
  <c r="AQ16" i="11"/>
  <c r="AL30" i="13"/>
  <c r="O19" i="11"/>
  <c r="BN31" i="13"/>
  <c r="AU20" i="11"/>
  <c r="AQ28" i="13"/>
  <c r="T17" i="11"/>
  <c r="BH37" i="13"/>
  <c r="AO22" i="11"/>
  <c r="AC31" i="13"/>
  <c r="F21" i="11"/>
  <c r="F20" i="11"/>
  <c r="BF28" i="13"/>
  <c r="AM17" i="11"/>
  <c r="AU37" i="13"/>
  <c r="X22" i="11"/>
  <c r="AX27" i="13"/>
  <c r="AA16" i="11"/>
  <c r="AW27" i="13"/>
  <c r="Z16" i="11"/>
  <c r="BJ31" i="13"/>
  <c r="AQ20" i="11"/>
  <c r="Q18" i="11"/>
  <c r="AN29" i="13"/>
  <c r="AQ26" i="13"/>
  <c r="T15" i="11"/>
  <c r="BM26" i="13"/>
  <c r="AT15" i="11"/>
  <c r="AB28" i="13"/>
  <c r="E17" i="11"/>
  <c r="BW28" i="13"/>
  <c r="BD17" i="11"/>
  <c r="BI27" i="13"/>
  <c r="AP16" i="11"/>
  <c r="J54" i="9"/>
  <c r="I23" i="11" s="1"/>
  <c r="AG54" i="9"/>
  <c r="AF23" i="11" s="1"/>
  <c r="I54" i="9"/>
  <c r="H23" i="11" s="1"/>
  <c r="G15" i="5"/>
  <c r="K15" i="7"/>
  <c r="K15" i="6"/>
  <c r="G15" i="6"/>
  <c r="K15" i="8"/>
  <c r="G15" i="7"/>
  <c r="G15" i="8"/>
  <c r="K15" i="5"/>
  <c r="L25" i="13"/>
  <c r="L20" i="13"/>
  <c r="L19" i="13"/>
  <c r="L26" i="13"/>
  <c r="L18" i="13"/>
  <c r="K11" i="9"/>
  <c r="L21" i="13" s="1"/>
  <c r="O11" i="9"/>
  <c r="L27" i="13" s="1"/>
  <c r="L24" i="13"/>
  <c r="AT11" i="13"/>
  <c r="W11" i="11"/>
  <c r="AZ14" i="13"/>
  <c r="AC14" i="11"/>
  <c r="AO11" i="13"/>
  <c r="R11" i="11"/>
  <c r="AA54" i="9"/>
  <c r="Z23" i="11" s="1"/>
  <c r="L54" i="9"/>
  <c r="K23" i="11" s="1"/>
  <c r="N54" i="9"/>
  <c r="M23" i="11" s="1"/>
  <c r="Z11" i="13"/>
  <c r="C11" i="11"/>
  <c r="AI12" i="13"/>
  <c r="L12" i="11"/>
  <c r="AG11" i="13"/>
  <c r="J11" i="11"/>
  <c r="AD54" i="9"/>
  <c r="AC23" i="11" s="1"/>
  <c r="D9" i="9" l="1"/>
  <c r="L14" i="13" s="1"/>
  <c r="F9" i="9"/>
  <c r="N14" i="13" s="1"/>
  <c r="H9" i="9"/>
  <c r="P14" i="13" s="1"/>
  <c r="E9" i="9"/>
  <c r="M14" i="13" s="1"/>
  <c r="G9" i="9"/>
  <c r="O14" i="13" s="1"/>
  <c r="L14" i="7"/>
  <c r="H13" i="7"/>
  <c r="H13" i="5"/>
  <c r="H13" i="8"/>
  <c r="L13" i="7"/>
  <c r="H13" i="6"/>
  <c r="L12" i="6"/>
  <c r="H14" i="5"/>
  <c r="L14" i="6"/>
  <c r="H14" i="6"/>
  <c r="H12" i="6"/>
  <c r="L10" i="9"/>
  <c r="M20" i="13" s="1"/>
  <c r="L12" i="8"/>
  <c r="L13" i="6"/>
  <c r="H14" i="8"/>
  <c r="P8" i="9"/>
  <c r="M24" i="13" s="1"/>
  <c r="L14" i="8"/>
  <c r="L12" i="7"/>
  <c r="H12" i="7"/>
  <c r="L12" i="5"/>
  <c r="L13" i="5"/>
  <c r="H12" i="8"/>
  <c r="L14" i="5"/>
  <c r="L13" i="8"/>
  <c r="H14" i="7"/>
  <c r="H12" i="5"/>
  <c r="P10" i="9"/>
  <c r="M26" i="13" s="1"/>
  <c r="L9" i="9"/>
  <c r="M19" i="13" s="1"/>
  <c r="P9" i="9"/>
  <c r="M25" i="13" s="1"/>
  <c r="L8" i="9"/>
  <c r="M18" i="13" s="1"/>
  <c r="G8" i="9"/>
  <c r="O13" i="13" s="1"/>
  <c r="F8" i="9"/>
  <c r="N13" i="13" s="1"/>
  <c r="D8" i="9"/>
  <c r="L13" i="13" s="1"/>
  <c r="H8" i="9"/>
  <c r="P13" i="13" s="1"/>
  <c r="E8" i="9"/>
  <c r="M13" i="13" s="1"/>
  <c r="H15" i="6" l="1"/>
  <c r="L15" i="7"/>
  <c r="H15" i="8"/>
  <c r="H15" i="5"/>
  <c r="L15" i="6"/>
  <c r="H15" i="7"/>
  <c r="L15" i="8"/>
  <c r="L15" i="5"/>
  <c r="L11" i="9"/>
  <c r="M21" i="13" s="1"/>
  <c r="P11" i="9"/>
  <c r="M27" i="13" s="1"/>
  <c r="H10" i="9"/>
  <c r="P15" i="13" s="1"/>
  <c r="E10" i="9"/>
  <c r="M15" i="13" s="1"/>
  <c r="D10" i="9"/>
  <c r="F10" i="9"/>
  <c r="N15" i="13" s="1"/>
  <c r="G10" i="9"/>
  <c r="O15" i="13" s="1"/>
  <c r="E14" i="9" l="1"/>
  <c r="L30" i="13" s="1"/>
  <c r="L15" i="13"/>
  <c r="C14" i="9"/>
  <c r="L2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text>
    </comment>
    <comment ref="C21" authorId="1" shapeId="0" xr:uid="{00000000-0006-0000-0100-000007000000}">
      <text>
        <r>
          <rPr>
            <b/>
            <sz val="9"/>
            <color indexed="81"/>
            <rFont val="Tahoma"/>
            <family val="2"/>
          </rPr>
          <t>Indicar el correo electrónico de contacto de la entidad o de la persona responsable del sitio web</t>
        </r>
      </text>
    </comment>
    <comment ref="C31" authorId="1" shapeId="0" xr:uid="{F47A5392-9CB9-4CA5-AE24-D8F37A203ADA}">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r>
          <rPr>
            <sz val="9"/>
            <color indexed="81"/>
            <rFont val="Tahoma"/>
            <family val="2"/>
          </rPr>
          <t xml:space="preserve">
</t>
        </r>
      </text>
    </comment>
    <comment ref="C33" authorId="1" shapeId="0" xr:uid="{B8A84AEC-21F7-4282-B90B-9D5DAC84ADC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B000000}">
      <text>
        <r>
          <rPr>
            <b/>
            <sz val="9"/>
            <color indexed="81"/>
            <rFont val="Tahoma"/>
            <family val="2"/>
          </rPr>
          <t>Indicar la fecha en la que se realiza la revisión de accesibilidad en formato dd/mm/aaaa</t>
        </r>
        <r>
          <rPr>
            <sz val="9"/>
            <color indexed="81"/>
            <rFont val="Tahoma"/>
            <family val="2"/>
          </rPr>
          <t xml:space="preserve">
</t>
        </r>
      </text>
    </comment>
    <comment ref="C41" authorId="1" shapeId="0" xr:uid="{00000000-0006-0000-0100-00000C000000}">
      <text>
        <r>
          <rPr>
            <sz val="10"/>
            <color indexed="81"/>
            <rFont val="Tahoma"/>
            <family val="2"/>
          </rPr>
          <t>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t>
        </r>
        <r>
          <rPr>
            <b/>
            <sz val="10"/>
            <color indexed="81"/>
            <rFont val="Tahoma"/>
            <family val="2"/>
          </rPr>
          <t xml:space="preserve">
</t>
        </r>
        <r>
          <rPr>
            <sz val="10"/>
            <color indexed="81"/>
            <rFont val="Tahoma"/>
            <family val="2"/>
          </rPr>
          <t xml:space="preserve">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r>
          <rPr>
            <b/>
            <sz val="10"/>
            <color indexed="81"/>
            <rFont val="Tahoma"/>
            <family val="2"/>
          </rPr>
          <t>.</t>
        </r>
      </text>
    </comment>
    <comment ref="C62" authorId="1" shapeId="0" xr:uid="{00000000-0006-0000-0100-00000D000000}">
      <text>
        <r>
          <rPr>
            <b/>
            <sz val="9"/>
            <color indexed="81"/>
            <rFont val="Tahoma"/>
            <family val="2"/>
          </rPr>
          <t>Nombre de la empresa que ha realizado la evaluación</t>
        </r>
        <r>
          <rPr>
            <sz val="9"/>
            <color indexed="81"/>
            <rFont val="Tahoma"/>
            <family val="2"/>
          </rPr>
          <t xml:space="preserve">
</t>
        </r>
      </text>
    </comment>
    <comment ref="C64" authorId="1" shapeId="0" xr:uid="{00000000-0006-0000-0100-00000E000000}">
      <text>
        <r>
          <rPr>
            <b/>
            <sz val="9"/>
            <color indexed="81"/>
            <rFont val="Tahoma"/>
            <family val="2"/>
          </rPr>
          <t>Datos relacionados con la revisión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D7" authorId="0" shapeId="0" xr:uid="{00000000-0006-0000-0300-000001000000}">
      <text>
        <r>
          <rPr>
            <b/>
            <sz val="9"/>
            <color indexed="81"/>
            <rFont val="Tahoma"/>
            <family val="2"/>
          </rPr>
          <t>Tipo de la página añadida (de acuerdo con la Decisión de Ejecución 2018/1524)</t>
        </r>
        <r>
          <rPr>
            <sz val="9"/>
            <color indexed="81"/>
            <rFont val="Tahoma"/>
            <family val="2"/>
          </rPr>
          <t xml:space="preserve">
</t>
        </r>
      </text>
    </comment>
    <comment ref="F7" authorId="0" shapeId="0" xr:uid="{00000000-0006-0000-0300-000002000000}">
      <text>
        <r>
          <rPr>
            <b/>
            <sz val="9"/>
            <color indexed="81"/>
            <rFont val="Tahoma"/>
            <family val="2"/>
          </rPr>
          <t>- -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G7" authorId="0" shapeId="0" xr:uid="{00000000-0006-0000-0300-000003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1" shapeId="0" xr:uid="{00000000-0006-0000-0300-000004000000}">
      <text>
        <r>
          <rPr>
            <b/>
            <sz val="9"/>
            <color indexed="81"/>
            <rFont val="Tahoma"/>
            <family val="2"/>
          </rPr>
          <t>La muestra es correcta cuando se cumplen las siguientes condiciones (todas):
- Para cada una de las páginas analizadas se rellenan los campos Nombre Corto, Tipo y URL de la página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A00-000001000000}">
      <text>
        <r>
          <rPr>
            <sz val="11"/>
            <color rgb="FF000000"/>
            <rFont val="Arial"/>
            <family val="2"/>
          </rPr>
          <t xml:space="preserve">Todo contenido no textual que se presenta al usuario tiene una alternativa textual que cumple el mismo propósito, excepto en las situaciones enumeradas a continuación.
All non-text content that is presented to the user has a text alternative that serves the equivalent purpose, except for the situations listed below. 
Controls, Input: If non-text content is a control or accepts user input, then it has a name that describes its purpose. (Refer to Guideline 4.1 for additional requirements for controls and content that accepts user input.)
Time-Based Media: If non-text content is time-based media, then text alternatives at least provide descriptive identification of the non-text content. (Refer to Guideline 1.2 for additional requirements for media.)
Test: If non-text content is a test or exercise that would be invalid if presented in text, then text alternatives at least provide descriptive identification of the non-text content.
Sensory: If non-text content is primarily intended to create a specific sensory experience, then text alternatives at least provide descriptive identification of the non-text content.
CAPTCHA: If the purpose of non-text content is to confirm that content is being accessed by a person rather than a computer, then text alternatives that identify and describe the purpose of the non-text content are provided, and alternative forms of CAPTCHA using output modes for different types of sensory perception are provided to accommodate different disabilities.
Decoration, Formatting, Invisible: If non-text content is pure decoration, is used only for visual formatting, or is not presented to users, then it is implemented in a way that it can be ignored by assistive technology.
https://www.w3.org/WAI/WCAG21/Understanding/non-text-content.html
</t>
        </r>
      </text>
    </comment>
  </commentList>
</comments>
</file>

<file path=xl/sharedStrings.xml><?xml version="1.0" encoding="utf-8"?>
<sst xmlns="http://schemas.openxmlformats.org/spreadsheetml/2006/main" count="1740" uniqueCount="351">
  <si>
    <t>Informe de revisión de la accesibilidad</t>
  </si>
  <si>
    <t xml:space="preserve"> Información General</t>
  </si>
  <si>
    <t>Instrucciones para rellenar el documento</t>
  </si>
  <si>
    <r>
      <rPr>
        <b/>
        <sz val="12"/>
        <color rgb="FF000000"/>
        <rFont val="Arial"/>
        <family val="2"/>
      </rP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las pestañas "</t>
    </r>
    <r>
      <rPr>
        <b/>
        <sz val="12"/>
        <color rgb="FF000000"/>
        <rFont val="Arial"/>
        <family val="2"/>
      </rPr>
      <t>01.Definición de ámbito</t>
    </r>
    <r>
      <rPr>
        <sz val="12"/>
        <color rgb="FF000000"/>
        <rFont val="Arial"/>
        <family val="2"/>
      </rPr>
      <t>" y "</t>
    </r>
    <r>
      <rPr>
        <b/>
        <sz val="12"/>
        <color rgb="FF000000"/>
        <rFont val="Arial"/>
        <family val="2"/>
      </rPr>
      <t>02. Tecnologías</t>
    </r>
    <r>
      <rPr>
        <sz val="12"/>
        <color rgb="FF000000"/>
        <rFont val="Arial"/>
        <family val="2"/>
      </rPr>
      <t>"</t>
    </r>
  </si>
  <si>
    <r>
      <rPr>
        <sz val="12"/>
        <color rgb="FF000000"/>
        <rFont val="Arial"/>
        <family val="2"/>
      </rPr>
      <t>4. Los resultados agregados del proceso de validación serán consolidados automáticamente en la pestaña "</t>
    </r>
    <r>
      <rPr>
        <b/>
        <sz val="12"/>
        <color rgb="FF000000"/>
        <rFont val="Arial"/>
        <family val="2"/>
      </rPr>
      <t>RESULTADOS</t>
    </r>
    <r>
      <rPr>
        <sz val="12"/>
        <color rgb="FF000000"/>
        <rFont val="Arial"/>
        <family val="2"/>
      </rPr>
      <t>".</t>
    </r>
  </si>
  <si>
    <t xml:space="preserve"> Definición de ámbito</t>
  </si>
  <si>
    <r>
      <rPr>
        <b/>
        <sz val="11"/>
        <color rgb="FF000000"/>
        <rFont val="Helvetica Neue"/>
      </rPr>
      <t xml:space="preserve">UNE-EN 301549 : 2019 - AA WCAG 2.1 </t>
    </r>
    <r>
      <rPr>
        <sz val="11"/>
        <color rgb="FF000000"/>
        <rFont val="Helvetica Neue"/>
      </rPr>
      <t>(excluyendo el contenido excluido por el RD 1112/2018)</t>
    </r>
  </si>
  <si>
    <t xml:space="preserve"> </t>
  </si>
  <si>
    <t>Educación</t>
  </si>
  <si>
    <t>No</t>
  </si>
  <si>
    <t>Empleo</t>
  </si>
  <si>
    <t>Hacienda</t>
  </si>
  <si>
    <t>Medio Ambiente</t>
  </si>
  <si>
    <t>Ocio y Cultura</t>
  </si>
  <si>
    <t>Protección social</t>
  </si>
  <si>
    <t>Sanidad</t>
  </si>
  <si>
    <t>Seguridad y Orden Público</t>
  </si>
  <si>
    <t>Servicios Comunitarios</t>
  </si>
  <si>
    <t>Transporte</t>
  </si>
  <si>
    <t>Vivienda</t>
  </si>
  <si>
    <t>Tipo de evaluación</t>
  </si>
  <si>
    <t>Nombre de empresa</t>
  </si>
  <si>
    <t>Observaciones</t>
  </si>
  <si>
    <t xml:space="preserve"> Tecnologías aplicadas</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</si>
  <si>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</si>
  <si>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</si>
  <si>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</si>
  <si>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</si>
  <si>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</si>
  <si>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</si>
  <si>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</si>
  <si>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</si>
  <si>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</si>
  <si>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</si>
  <si>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</si>
  <si>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</si>
  <si>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</si>
  <si>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</si>
  <si>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</si>
  <si>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</si>
  <si>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</si>
  <si>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Campos obligatorios</t>
  </si>
  <si>
    <t xml:space="preserve"> Selección de la muestra</t>
  </si>
  <si>
    <t xml:space="preserve">ID </t>
  </si>
  <si>
    <t>Nombre corto*</t>
  </si>
  <si>
    <t>Tipo*</t>
  </si>
  <si>
    <t>Direccionamiento alternativo (migas)*</t>
  </si>
  <si>
    <t>Tipos de elementos</t>
  </si>
  <si>
    <t>PAGINAS SELECCIONADAS</t>
  </si>
  <si>
    <t>PÁGINAS NO ALEATORIAS</t>
  </si>
  <si>
    <t>PAGINAS ALEATORIAS</t>
  </si>
  <si>
    <t>¿MUESTRA CORRECTA?</t>
  </si>
  <si>
    <t xml:space="preserve"> Revisión de la muestra</t>
  </si>
  <si>
    <t xml:space="preserve">Principio 1: Perceptible </t>
  </si>
  <si>
    <t>La información y los componentes de la interfaz de usuario deben ser presentados a los usuarios de modo que ellos puedan percibirlos.</t>
  </si>
  <si>
    <t>Criterios de Conformidad</t>
  </si>
  <si>
    <t>EVALUADOS</t>
  </si>
  <si>
    <t>N.º Criterios x N.º Páginas</t>
  </si>
  <si>
    <t>%</t>
  </si>
  <si>
    <t>PENDIENTES</t>
  </si>
  <si>
    <t>A</t>
  </si>
  <si>
    <t>Pasa</t>
  </si>
  <si>
    <t>No decide</t>
  </si>
  <si>
    <t>AA</t>
  </si>
  <si>
    <t>Falla</t>
  </si>
  <si>
    <t>No testeado</t>
  </si>
  <si>
    <t xml:space="preserve">Total </t>
  </si>
  <si>
    <t>No aplica</t>
  </si>
  <si>
    <t>En blanco</t>
  </si>
  <si>
    <t>1.1.1 Contenido no textual</t>
  </si>
  <si>
    <t>Resultado</t>
  </si>
  <si>
    <t>N/T</t>
  </si>
  <si>
    <t>No Testeado</t>
  </si>
  <si>
    <t>N/A</t>
  </si>
  <si>
    <t>No Aplica</t>
  </si>
  <si>
    <t>N/D</t>
  </si>
  <si>
    <t>No Decide</t>
  </si>
  <si>
    <t>1.2.1 Sólo audio y sólo vídeo (grabado)</t>
  </si>
  <si>
    <t>1.2.2 Subtítulos (grabados)</t>
  </si>
  <si>
    <t>1.2.3 Audiodescripción o Medio Alternativo (grabado)</t>
  </si>
  <si>
    <t>1.2.4 Subtítulos (en directo)</t>
  </si>
  <si>
    <t>1.2.5 Audiodescripción (grabado)</t>
  </si>
  <si>
    <t>1.3.1 Información y relaciones</t>
  </si>
  <si>
    <t>1.3.2 Secuencia significativa</t>
  </si>
  <si>
    <t>1.3.3 Características sensoriales</t>
  </si>
  <si>
    <t>1.3.4 Orientación</t>
  </si>
  <si>
    <t>1.3.5 Identificar el propósito de campo</t>
  </si>
  <si>
    <t>1.4.1 Uso del Color</t>
  </si>
  <si>
    <t>1.4.2 Control del audio</t>
  </si>
  <si>
    <t>1.4.3 Contraste (mínimo)</t>
  </si>
  <si>
    <t>1.4.4 Redimensión del texto</t>
  </si>
  <si>
    <t>1.4.5 Imágenes de texto</t>
  </si>
  <si>
    <t>1.4.10 Reflow</t>
  </si>
  <si>
    <t>1.4.11 Contraste en elementos no textuales</t>
  </si>
  <si>
    <t>1.4.12 Espaciado en el texto</t>
  </si>
  <si>
    <t>1.4.13 Contenido en over o focus</t>
  </si>
  <si>
    <t xml:space="preserve">Principio 2: Operable </t>
  </si>
  <si>
    <t>Los componentes de la interfaz de usuario y la navegación deben ser operables.</t>
  </si>
  <si>
    <t>2.1.1 Teclado</t>
  </si>
  <si>
    <t>2.1.2 Sin trampas para el foco del teclado</t>
  </si>
  <si>
    <t>2.1.4  Atajos con teclas de caracteres</t>
  </si>
  <si>
    <t>2.2.1 Tiempo ajustable</t>
  </si>
  <si>
    <t>2.2.2 Poner en pausa, detener, ocultar</t>
  </si>
  <si>
    <t>2.3.1 Umbral de tres destellos o menos</t>
  </si>
  <si>
    <t>2.4.1 Evitar bloques</t>
  </si>
  <si>
    <t>2.4.2 Titulado de páginas</t>
  </si>
  <si>
    <t>2.4.3 Orden del foco</t>
  </si>
  <si>
    <t>2.4.4 Propósito de los enlaces (en contexto)</t>
  </si>
  <si>
    <t>2.4.5 Múltiples vías</t>
  </si>
  <si>
    <t>2.4.6 Encabezados y etiquetas</t>
  </si>
  <si>
    <t>2.4.7 Foco visible</t>
  </si>
  <si>
    <t>2.5.1 Gestos del puntero</t>
  </si>
  <si>
    <t>2.5.2 Cancelación del puntero</t>
  </si>
  <si>
    <t>2.5.3 Etiqueta en el nombre</t>
  </si>
  <si>
    <t>2.5.4. Activación mediante movimiento</t>
  </si>
  <si>
    <t>Principio 3: Comprensible</t>
  </si>
  <si>
    <t>La información y el manejo de la interfaz de usuario deben ser comprensibles.</t>
  </si>
  <si>
    <t>3.1.1 Idioma de la página</t>
  </si>
  <si>
    <t>3.1.2 Idioma de las partes</t>
  </si>
  <si>
    <t>3.2.1 Al recibir el foco</t>
  </si>
  <si>
    <t>3.2.2 Al recibir entradas</t>
  </si>
  <si>
    <t>3.2.3 Navegación coherente</t>
  </si>
  <si>
    <t>3.2.4 Identificación coherente</t>
  </si>
  <si>
    <t>3.3.1 Identificación de errores</t>
  </si>
  <si>
    <t>3.3.2 Etiquetas o instrucciones</t>
  </si>
  <si>
    <t>3.3.3 Sugerencias ante errores</t>
  </si>
  <si>
    <t>3.3.4 Prevención de errores (legales, financieros, datos)</t>
  </si>
  <si>
    <t>Principio 4: Robusto</t>
  </si>
  <si>
    <t>El contenido debe ser lo suficientemente robusto para que pueda ser interpretado de manera confiable</t>
  </si>
  <si>
    <t>4.1.1 Procesamiento</t>
  </si>
  <si>
    <t>4.1.2 Nombre, función, valor</t>
  </si>
  <si>
    <t>4.1.3 Mensajes de estado</t>
  </si>
  <si>
    <t>Resultados agregados</t>
  </si>
  <si>
    <t>EVALUADO</t>
  </si>
  <si>
    <t>PENDIENTE DE EVALUAR</t>
  </si>
  <si>
    <t>Conforme</t>
  </si>
  <si>
    <t>No conforme</t>
  </si>
  <si>
    <t>Error</t>
  </si>
  <si>
    <t>En Curso</t>
  </si>
  <si>
    <t>Evaluación</t>
  </si>
  <si>
    <t xml:space="preserve">Pasa </t>
  </si>
  <si>
    <t>TOTAL</t>
  </si>
  <si>
    <t>Situación de Cumplimiento</t>
  </si>
  <si>
    <t>Muestra</t>
  </si>
  <si>
    <t>1.1.1</t>
  </si>
  <si>
    <t>1.2.1</t>
  </si>
  <si>
    <t>1.2.2</t>
  </si>
  <si>
    <t>1.2.3</t>
  </si>
  <si>
    <t>1.3.1</t>
  </si>
  <si>
    <t>1.3.2</t>
  </si>
  <si>
    <t>1.3.3</t>
  </si>
  <si>
    <t>1.4.1</t>
  </si>
  <si>
    <t>1.4.2</t>
  </si>
  <si>
    <t>2.1.1</t>
  </si>
  <si>
    <t>2.1.2</t>
  </si>
  <si>
    <t>2.1.4</t>
  </si>
  <si>
    <t>2.2.1</t>
  </si>
  <si>
    <t>2.2.2</t>
  </si>
  <si>
    <t>2.3.1</t>
  </si>
  <si>
    <t>2.4.1</t>
  </si>
  <si>
    <t>2.4.2</t>
  </si>
  <si>
    <t>2.4.3</t>
  </si>
  <si>
    <t>2.4.4</t>
  </si>
  <si>
    <t>2.5.1</t>
  </si>
  <si>
    <t>2.5.2</t>
  </si>
  <si>
    <t>2.5.3</t>
  </si>
  <si>
    <t>2.5.4</t>
  </si>
  <si>
    <t>3.1.1</t>
  </si>
  <si>
    <t>3.2.1</t>
  </si>
  <si>
    <t>3.2.2</t>
  </si>
  <si>
    <t>3.3.1</t>
  </si>
  <si>
    <t>3.3.2</t>
  </si>
  <si>
    <t>4.1.1</t>
  </si>
  <si>
    <t>4.1.2</t>
  </si>
  <si>
    <t>SITIO WEB</t>
  </si>
  <si>
    <t>1.2.4</t>
  </si>
  <si>
    <t>1.2.5</t>
  </si>
  <si>
    <t>1.3.4</t>
  </si>
  <si>
    <t>1.3.5</t>
  </si>
  <si>
    <t>1.4.3</t>
  </si>
  <si>
    <t>1.4.4</t>
  </si>
  <si>
    <t>1.4.5</t>
  </si>
  <si>
    <t>1.4.10</t>
  </si>
  <si>
    <t>1.4.11</t>
  </si>
  <si>
    <t>1.4.12</t>
  </si>
  <si>
    <t>1.4.13</t>
  </si>
  <si>
    <t>2.4.5</t>
  </si>
  <si>
    <t>2.4.6</t>
  </si>
  <si>
    <t>2.4.7</t>
  </si>
  <si>
    <t>3.1.2</t>
  </si>
  <si>
    <t>3.2.3</t>
  </si>
  <si>
    <t>3.2.4</t>
  </si>
  <si>
    <t>3.3.3</t>
  </si>
  <si>
    <t>3.3.4</t>
  </si>
  <si>
    <t>4.1.3</t>
  </si>
  <si>
    <t>Ambito geográfico</t>
  </si>
  <si>
    <t>Ambito temático</t>
  </si>
  <si>
    <t>Nivel compliance</t>
  </si>
  <si>
    <t>V/F</t>
  </si>
  <si>
    <t>Tipos de página</t>
  </si>
  <si>
    <t>Tipo de sitio</t>
  </si>
  <si>
    <t>Tipo de sitio web</t>
  </si>
  <si>
    <t>AGE</t>
  </si>
  <si>
    <t>Autoevaluacion con recursos propios</t>
  </si>
  <si>
    <t>A WCAG2.1</t>
  </si>
  <si>
    <t>Sí</t>
  </si>
  <si>
    <t>Fija</t>
  </si>
  <si>
    <t>Página inicio</t>
  </si>
  <si>
    <t>Sitio web</t>
  </si>
  <si>
    <t>Mayoritariamente estático</t>
  </si>
  <si>
    <t>NT</t>
  </si>
  <si>
    <t>CCAA</t>
  </si>
  <si>
    <t>Autoevaluación con recursos externos</t>
  </si>
  <si>
    <t>AA WCAG 2.1</t>
  </si>
  <si>
    <t>Aleatoria</t>
  </si>
  <si>
    <t>Inicio de sesión</t>
  </si>
  <si>
    <t>Aplicación móvil</t>
  </si>
  <si>
    <t>Servicio electrónico</t>
  </si>
  <si>
    <t>EELL</t>
  </si>
  <si>
    <t>Inspección acreditada por ENAC</t>
  </si>
  <si>
    <t>Mapa web</t>
  </si>
  <si>
    <t>Otros</t>
  </si>
  <si>
    <t>Medio ambiente</t>
  </si>
  <si>
    <t>Contacto</t>
  </si>
  <si>
    <t>Ocio y cultura</t>
  </si>
  <si>
    <t>Ayuda</t>
  </si>
  <si>
    <t>Legal</t>
  </si>
  <si>
    <t>Servicio / Proceso</t>
  </si>
  <si>
    <t>Seguridad orden público</t>
  </si>
  <si>
    <t>Búsqueda</t>
  </si>
  <si>
    <t>Servicios comunitarios</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</si>
  <si>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</si>
  <si>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</si>
  <si>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</si>
  <si>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</si>
  <si>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</si>
  <si>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</si>
  <si>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</si>
  <si>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</si>
  <si>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</si>
  <si>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</si>
  <si>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</si>
  <si>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</si>
  <si>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Análisis de accesibilidad en profundidad de un sitio web</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</si>
  <si>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t>
    </r>
    <r>
      <rPr>
        <sz val="10"/>
        <color rgb="FF000000"/>
        <rFont val="Arial"/>
        <family val="2"/>
      </rPr>
      <t xml:space="preserve">
</t>
    </r>
    <r>
      <rPr>
        <sz val="12"/>
        <color rgb="FF000000"/>
        <rFont val="Arial"/>
        <family val="2"/>
      </rPr>
      <t>El documento sigue la estructura de la WCAG-EM (Evaluation Methodology) para generar un informe estructurado a partir de los datos que usted proporcione. Para su aplicación, las personas encargadas deberán conocer la aplicación de las Pautas de Accesibilidad para el Contenido Web (WCAG). El documento no sirve para realizar ninguna comprobación de accesibilidad.</t>
    </r>
  </si>
  <si>
    <r>
      <t>2. En la pestaña "</t>
    </r>
    <r>
      <rPr>
        <b/>
        <sz val="12"/>
        <color rgb="FF000000"/>
        <rFont val="Arial"/>
        <family val="2"/>
      </rPr>
      <t>03. Muestra</t>
    </r>
    <r>
      <rPr>
        <sz val="12"/>
        <color rgb="FF000000"/>
        <rFont val="Arial"/>
        <family val="2"/>
      </rPr>
      <t>" deberán indicarse las páginas que forman parte de la muestra. 
Para su selección deberá tenerse en cuenta lo indicado en el apdo. 3.2 de la Decisión de Ejecución (UE) 2018/1524.</t>
    </r>
    <r>
      <rPr>
        <sz val="12"/>
        <color rgb="FF000000"/>
        <rFont val="Arial"/>
        <family val="2"/>
      </rPr>
      <t xml:space="preserve">
</t>
    </r>
    <r>
      <rPr>
        <b/>
        <sz val="12"/>
        <color rgb="FF000000"/>
        <rFont val="Arial"/>
        <family val="2"/>
      </rPr>
      <t xml:space="preserve">
</t>
    </r>
    <r>
      <rPr>
        <sz val="12"/>
        <color rgb="FF000000"/>
        <rFont val="Arial"/>
        <family val="2"/>
      </rPr>
      <t xml:space="preserve">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t>
    </r>
    <r>
      <rPr>
        <b/>
        <sz val="12"/>
        <color rgb="FF000000"/>
        <rFont val="Arial"/>
        <family val="2"/>
      </rPr>
      <t xml:space="preserve">
</t>
    </r>
    <r>
      <rPr>
        <sz val="12"/>
        <color rgb="FF000000"/>
        <rFont val="Arial"/>
        <family val="2"/>
      </rPr>
      <t xml:space="preserve">-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t>
    </r>
    <r>
      <rPr>
        <b/>
        <sz val="12"/>
        <color rgb="FF000000"/>
        <rFont val="Arial"/>
        <family val="2"/>
      </rPr>
      <t xml:space="preserve">
</t>
    </r>
    <r>
      <rPr>
        <sz val="12"/>
        <color rgb="FF000000"/>
        <rFont val="Arial"/>
        <family val="2"/>
      </rPr>
      <t xml:space="preserve">- También debe tenerse en cuenta que al menos un 10% de la muestra debe ser aleatorio e indicarse en al columna tipo.
</t>
    </r>
    <r>
      <rPr>
        <b/>
        <sz val="12"/>
        <color rgb="FF000000"/>
        <rFont val="Arial"/>
        <family val="2"/>
      </rPr>
      <t xml:space="preserve">
</t>
    </r>
    <r>
      <rPr>
        <sz val="12"/>
        <color rgb="FF000000"/>
        <rFont val="Arial"/>
        <family val="2"/>
      </rPr>
      <t xml:space="preserve">- Por cada página seleccionada en la muestra deberá indicarse: Nombre corto, Tipo de página, URL de la página, Direccionamiento alternativo (útil en los sitios web con URLs dinámicas) y Tipos de elementos (indicando los elementos más característicos que incluye la página, por ejemplo imágenes, listas, tablas, formularios, multimedia …) .
</t>
    </r>
    <r>
      <rPr>
        <b/>
        <sz val="12"/>
        <color rgb="FF000000"/>
        <rFont val="Arial"/>
        <family val="2"/>
      </rPr>
      <t xml:space="preserve">
</t>
    </r>
    <r>
      <rPr>
        <sz val="12"/>
        <color rgb="FF000000"/>
        <rFont val="Arial"/>
        <family val="2"/>
      </rPr>
      <t xml:space="preserve">- Cuando la muestra sea menor de 35 URLs, las URLs restantes se dejarán vacías. </t>
    </r>
  </si>
  <si>
    <r>
      <t>3. En las pestañas "</t>
    </r>
    <r>
      <rPr>
        <b/>
        <sz val="12"/>
        <color rgb="FF000000"/>
        <rFont val="Arial"/>
        <family val="2"/>
      </rPr>
      <t>P1. Perceptible</t>
    </r>
    <r>
      <rPr>
        <sz val="12"/>
        <color rgb="FF000000"/>
        <rFont val="Arial"/>
        <family val="2"/>
      </rPr>
      <t>", "</t>
    </r>
    <r>
      <rPr>
        <b/>
        <sz val="12"/>
        <color rgb="FF000000"/>
        <rFont val="Arial"/>
        <family val="2"/>
      </rPr>
      <t>P2. Operable</t>
    </r>
    <r>
      <rPr>
        <sz val="12"/>
        <color rgb="FF000000"/>
        <rFont val="Arial"/>
        <family val="2"/>
      </rPr>
      <t>", "</t>
    </r>
    <r>
      <rPr>
        <b/>
        <sz val="12"/>
        <color rgb="FF000000"/>
        <rFont val="Arial"/>
        <family val="2"/>
      </rPr>
      <t>P3. Comprensible</t>
    </r>
    <r>
      <rPr>
        <sz val="12"/>
        <color rgb="FF000000"/>
        <rFont val="Arial"/>
        <family val="2"/>
      </rPr>
      <t>" y "</t>
    </r>
    <r>
      <rPr>
        <b/>
        <sz val="12"/>
        <color rgb="FF000000"/>
        <rFont val="Arial"/>
        <family val="2"/>
      </rPr>
      <t>P4. Robusto</t>
    </r>
    <r>
      <rPr>
        <sz val="12"/>
        <color rgb="FF000000"/>
        <rFont val="Arial"/>
        <family val="2"/>
      </rPr>
      <t xml:space="preserve">" deberá cumplimentarse, para todos los criterios de éxito, y dentro de estos, para cada una de las páginas de la muestra, el resultado de dicha comprobación indicándolo en la columna resultado. 
Para </t>
    </r>
    <r>
      <rPr>
        <b/>
        <sz val="12"/>
        <color rgb="FF000000"/>
        <rFont val="Arial"/>
        <family val="2"/>
      </rPr>
      <t>realizar la evaluación</t>
    </r>
    <r>
      <rPr>
        <sz val="12"/>
        <color rgb="FF000000"/>
        <rFont val="Arial"/>
        <family val="2"/>
      </rPr>
      <t xml:space="preserve"> de la accesibilidad puede servir de ayuda el listado de herramientas automáticas y manuales disponibles en el listado de herramientas disponibles en el Anexo de la Guía de validación de accesibilidad web.</t>
    </r>
  </si>
  <si>
    <t>URL página*</t>
  </si>
  <si>
    <t>Indicar las tecnologías web en las que se basa la conformidad de la accesibilidad</t>
  </si>
  <si>
    <t>Change Log</t>
  </si>
  <si>
    <t>Versión: 1.0.3</t>
  </si>
  <si>
    <t>Puntuación Media del Sitio Web</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</si>
  <si>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</si>
  <si>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</si>
  <si>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</si>
  <si>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</si>
  <si>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</si>
  <si>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</si>
  <si>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</si>
  <si>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</si>
  <si>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</si>
  <si>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</si>
  <si>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</si>
  <si>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</si>
  <si>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</si>
  <si>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</si>
  <si>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t>Soporte de accesibilidad mínimo*</t>
  </si>
  <si>
    <t>Ámbito territorial*</t>
  </si>
  <si>
    <t>Ámbito temático*</t>
  </si>
  <si>
    <t>Tipo de evaluación*</t>
  </si>
  <si>
    <t>* Es obligatorio rellenar esta pestaña</t>
  </si>
  <si>
    <t>Los ámbitos temáticos que se muestran a continuación son los indicados en la Decisión de ejecución 2018/1524.
Los sitios web que no pertenezcan a ninguno de los ámbitos temáticos indicados no seleccionarán ningún ámbito.</t>
  </si>
  <si>
    <t>Pestaña 00.Info</t>
  </si>
  <si>
    <t>Pestaña 01. Definición de ámbito</t>
  </si>
  <si>
    <t>Pestaña 02.Tecnologías</t>
  </si>
  <si>
    <t>Versión</t>
  </si>
  <si>
    <t>Nombre</t>
  </si>
  <si>
    <t>url</t>
  </si>
  <si>
    <t>Id</t>
  </si>
  <si>
    <t>Nombre corto</t>
  </si>
  <si>
    <t>Tipo</t>
  </si>
  <si>
    <t>Url</t>
  </si>
  <si>
    <t>Migas</t>
  </si>
  <si>
    <t>Criterios de conformidad</t>
  </si>
  <si>
    <t>En curso</t>
  </si>
  <si>
    <t>Evaluado</t>
  </si>
  <si>
    <t>Pendiente de evaluar</t>
  </si>
  <si>
    <t>Situación de cumplimiento</t>
  </si>
  <si>
    <t>Puntuación media del sitio web</t>
  </si>
  <si>
    <r>
      <t xml:space="preserve">Versión 1.0.3
- 01.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- 02. Tecnologías. </t>
    </r>
    <r>
      <rPr>
        <sz val="12"/>
        <color rgb="FF000000"/>
        <rFont val="Arial"/>
        <family val="2"/>
      </rPr>
      <t>Añadido el texto “Es obligatorio rellenar esta pestaña”</t>
    </r>
    <r>
      <rPr>
        <b/>
        <sz val="12"/>
        <color rgb="FF000000"/>
        <rFont val="Arial"/>
        <family val="2"/>
      </rPr>
      <t xml:space="preserve">
-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 P1. Perceptible. </t>
    </r>
    <r>
      <rPr>
        <sz val="12"/>
        <color rgb="FF000000"/>
        <rFont val="Arial"/>
        <family val="2"/>
      </rPr>
      <t>Se corrige el texto informativo del criterio de conformidad 1.1.1 y se añade una nota en el criterio 1.2.4.</t>
    </r>
    <r>
      <rPr>
        <b/>
        <sz val="12"/>
        <color rgb="FF000000"/>
        <rFont val="Arial"/>
        <family val="2"/>
      </rPr>
      <t xml:space="preserve">
- P2. Operable. </t>
    </r>
    <r>
      <rPr>
        <sz val="12"/>
        <color rgb="FF000000"/>
        <rFont val="Arial"/>
        <family val="2"/>
      </rPr>
      <t xml:space="preserve">Se añade un pequeño texto al texto informativo del criterio 2.2.1, 2.2.2 y 2.4.6. 
</t>
    </r>
    <r>
      <rPr>
        <b/>
        <sz val="12"/>
        <color rgb="FF000000"/>
        <rFont val="Arial"/>
        <family val="2"/>
      </rPr>
      <t>- P3 Comprensible</t>
    </r>
    <r>
      <rPr>
        <sz val="12"/>
        <color rgb="FF000000"/>
        <rFont val="Arial"/>
        <family val="2"/>
      </rPr>
      <t xml:space="preserve">. Se añade un pequeño texto al texto informativo del criterio 3.2.4. </t>
    </r>
    <r>
      <rPr>
        <b/>
        <sz val="12"/>
        <color rgb="FF000000"/>
        <rFont val="Arial"/>
        <family val="2"/>
      </rPr>
      <t xml:space="preserve">
Versión 1.0.1
</t>
    </r>
    <r>
      <rPr>
        <sz val="10"/>
        <color rgb="FF000000"/>
        <rFont val="Arial"/>
        <family val="2"/>
      </rPr>
      <t xml:space="preserve">
</t>
    </r>
    <r>
      <rPr>
        <sz val="12"/>
        <color rgb="FF000000"/>
        <rFont val="Arial"/>
        <family val="2"/>
      </rPr>
      <t xml:space="preserve">- </t>
    </r>
    <r>
      <rPr>
        <b/>
        <sz val="12"/>
        <color rgb="FF000000"/>
        <rFont val="Arial"/>
        <family val="2"/>
      </rPr>
      <t>01. Definicíon de ámbito</t>
    </r>
    <r>
      <rPr>
        <sz val="12"/>
        <color rgb="FF000000"/>
        <rFont val="Arial"/>
        <family val="2"/>
      </rPr>
      <t>. Campo "</t>
    </r>
    <r>
      <rPr>
        <b/>
        <sz val="12"/>
        <color rgb="FF000000"/>
        <rFont val="Arial"/>
        <family val="2"/>
      </rPr>
      <t>Soporte de accesibilidad mínimo</t>
    </r>
    <r>
      <rPr>
        <sz val="12"/>
        <color rgb="FF000000"/>
        <rFont val="Arial"/>
        <family val="2"/>
      </rPr>
      <t xml:space="preserve">". Se ha actualizado la descripción del campo en el comentario.
- </t>
    </r>
    <r>
      <rPr>
        <b/>
        <sz val="12"/>
        <color rgb="FF000000"/>
        <rFont val="Arial"/>
        <family val="2"/>
      </rPr>
      <t>02. Tecnologías</t>
    </r>
    <r>
      <rPr>
        <sz val="12"/>
        <color rgb="FF000000"/>
        <rFont val="Arial"/>
        <family val="2"/>
      </rPr>
      <t>. Campo "</t>
    </r>
    <r>
      <rPr>
        <b/>
        <sz val="12"/>
        <color rgb="FF000000"/>
        <rFont val="Arial"/>
        <family val="2"/>
      </rPr>
      <t>Indicar las tecnologías web en las que se basa la conformidad de la accesibilidad</t>
    </r>
    <r>
      <rPr>
        <sz val="12"/>
        <color rgb="FF000000"/>
        <rFont val="Arial"/>
        <family val="2"/>
      </rPr>
      <t xml:space="preserve">". Se ha modificado la descripción de lo que se pide en esta pestaña en el comentario.
- </t>
    </r>
    <r>
      <rPr>
        <b/>
        <sz val="12"/>
        <color rgb="FF000000"/>
        <rFont val="Arial"/>
        <family val="2"/>
      </rPr>
      <t>P1. Perceptible</t>
    </r>
    <r>
      <rPr>
        <sz val="12"/>
        <color rgb="FF000000"/>
        <rFont val="Arial"/>
        <family val="2"/>
      </rPr>
      <t xml:space="preserve">. Se elimina una fila vacía entre las dos últimas tablas.
- </t>
    </r>
    <r>
      <rPr>
        <b/>
        <sz val="12"/>
        <color rgb="FF000000"/>
        <rFont val="Arial"/>
        <family val="2"/>
      </rPr>
      <t>RESULTADOS</t>
    </r>
    <r>
      <rPr>
        <sz val="12"/>
        <color rgb="FF000000"/>
        <rFont val="Arial"/>
        <family val="2"/>
      </rPr>
      <t>. Se corrigen las fórmulas de las filas resumen.</t>
    </r>
  </si>
  <si>
    <t>Pestaña 03. Muestra</t>
  </si>
  <si>
    <t>Páginas seleccionadas</t>
  </si>
  <si>
    <t>Páginas no aleatorias</t>
  </si>
  <si>
    <t>Páginas aleatorias</t>
  </si>
  <si>
    <t>¿Muestra correcta?</t>
  </si>
  <si>
    <t>Pestaña RESULTADOS</t>
  </si>
  <si>
    <t>Páginal principal</t>
  </si>
  <si>
    <t>Windows 10 64-bits, Chrome Versión 91.0.4472.77. Herramientas: Taw, LightHouse, Wave, Color Contrast Checker</t>
  </si>
  <si>
    <t>ATOS</t>
  </si>
  <si>
    <t>Home</t>
  </si>
  <si>
    <t>Septiembre de 2021</t>
  </si>
  <si>
    <t>https://sedejudicial.madrid.org/</t>
  </si>
  <si>
    <t>https://sedejudicial.madrid.org/conozcalasede</t>
  </si>
  <si>
    <t>https://sedejudicial.madrid.org/tramitesyservicios</t>
  </si>
  <si>
    <t>https://sedejudicial.madrid.org/ayuda</t>
  </si>
  <si>
    <t>https://sedejudicial.madrid.org/conozcalasede#views-row-9</t>
  </si>
  <si>
    <t>https://sedejudicial.madrid.org/conozcalasede#views-row-2</t>
  </si>
  <si>
    <t>https://sedejudicial.madrid.org/conozcalasede#views-row-3</t>
  </si>
  <si>
    <t>https://sedejudicial.madrid.org/conozcalasede#views-row-10</t>
  </si>
  <si>
    <t>https://sedejudicial.madrid.org/conozcalasede#views-row-11</t>
  </si>
  <si>
    <t>https://sedejudicial.madrid.org/tramitesyservicios#views-row-8</t>
  </si>
  <si>
    <t>https://sedejudicial.madrid.org/tramitesyservicios#views-row-13</t>
  </si>
  <si>
    <t>https://sedejudicial.madrid.org/tramitesyservicios#views-row-14</t>
  </si>
  <si>
    <t>https://sedejudicial.madrid.org/ayuda#views-row-18</t>
  </si>
  <si>
    <t>https://sedejudicial.madrid.org/search/node/prueba</t>
  </si>
  <si>
    <t>Buscador</t>
  </si>
  <si>
    <t>Conozca la sede</t>
  </si>
  <si>
    <t>Tramites</t>
  </si>
  <si>
    <t>Home - Buscador</t>
  </si>
  <si>
    <t>Home - Conozca la sede</t>
  </si>
  <si>
    <t>Home - Tramites y servicios</t>
  </si>
  <si>
    <t>Home - Ayuda</t>
  </si>
  <si>
    <t>Home - Carta de Derechos de los Ciudadanos</t>
  </si>
  <si>
    <t>Home - Firmas y certificados electrónicos admitidos</t>
  </si>
  <si>
    <t>Home - Verificación de certificados de la Sede</t>
  </si>
  <si>
    <t>Home - Sugerencias y quejas</t>
  </si>
  <si>
    <t>Home - Protección de datos</t>
  </si>
  <si>
    <t>Home - Apoderamiento Apud Acta</t>
  </si>
  <si>
    <t>Home - Presentación de escritos</t>
  </si>
  <si>
    <t>Home - Consulta de Asuntos Judiciales para el ciudadano y empresas</t>
  </si>
  <si>
    <t>Home - Requisitos técnicos</t>
  </si>
  <si>
    <t>Carta de Derechos</t>
  </si>
  <si>
    <t>Firmas y certificados</t>
  </si>
  <si>
    <t>Verificación</t>
  </si>
  <si>
    <t>Requisitos técnicos</t>
  </si>
  <si>
    <t>Protección de datos</t>
  </si>
  <si>
    <t>Sugerencias y quejas</t>
  </si>
  <si>
    <t>Apoderamiento Apud Acta</t>
  </si>
  <si>
    <t>Presentación de escritos</t>
  </si>
  <si>
    <t>Consulta de Asuntos Judiciales</t>
  </si>
  <si>
    <t>https://sedejudicial.madrid.org</t>
  </si>
  <si>
    <t>Se analizan las páginas del dominio https://sedejudicial.madrid.org</t>
  </si>
  <si>
    <t>Sede Judicial Electrónica de la Comunidad de Madrid</t>
  </si>
  <si>
    <t>Proporcionar información sobre la Sede Judicial Electrónica de la Comunidad de Madrid</t>
  </si>
  <si>
    <t>SUBDIRECCIÓN GENERAL DE ADMINISTRACIÓN ELECTRÓNICA</t>
  </si>
  <si>
    <t>A13043893</t>
  </si>
  <si>
    <t>COMUNIDAD DE MADRID</t>
  </si>
  <si>
    <t>A13002908</t>
  </si>
  <si>
    <t>MADRID DIGITAL</t>
  </si>
  <si>
    <t>A13033692</t>
  </si>
  <si>
    <t>MD_CANALES_DIGITALES@madrid.org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</si>
</sst>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0.00;[Red]\-[$$-409]#,##0.00"/>
    <numFmt numFmtId="165" formatCode="[$-407]General"/>
    <numFmt numFmtId="166" formatCode="0.00\ %"/>
    <numFmt numFmtId="167" formatCode="&quot;WAHR&quot;;&quot;WAHR&quot;;&quot;FALSCH&quot;"/>
  </numFmts>
  <fonts count="6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sz val="12"/>
      <color rgb="FF000000"/>
      <name val="Arial"/>
      <family val="2"/>
    </font>
    <font>
      <b/>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b/>
      <sz val="11"/>
      <color rgb="FF000000"/>
      <name val="Arial"/>
      <family val="2"/>
    </font>
    <font>
      <sz val="11"/>
      <name val="Calibri"/>
      <family val="2"/>
    </font>
    <font>
      <b/>
      <sz val="14"/>
      <name val="Helvetica Neue"/>
    </font>
    <font>
      <sz val="11"/>
      <name val="Helvetica Neue"/>
    </font>
    <font>
      <u/>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b/>
      <sz val="24"/>
      <color rgb="FFFFFFFF"/>
      <name val="Calibri"/>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1"/>
      <color rgb="FF000000"/>
      <name val="Calibri"/>
      <family val="2"/>
    </font>
    <font>
      <sz val="10"/>
      <color indexed="81"/>
      <name val="Tahoma"/>
      <family val="2"/>
    </font>
    <font>
      <b/>
      <sz val="10"/>
      <color indexed="81"/>
      <name val="Tahoma"/>
      <family val="2"/>
    </font>
    <font>
      <sz val="17"/>
      <color rgb="FF000000"/>
      <name val="Arial"/>
      <family val="2"/>
    </font>
    <font>
      <b/>
      <sz val="16"/>
      <color rgb="FF000000"/>
      <name val="Arial"/>
      <family val="2"/>
    </font>
    <font>
      <sz val="14"/>
      <color rgb="FF000000"/>
      <name val="Arial"/>
      <family val="2"/>
    </font>
  </fonts>
  <fills count="31">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DDDDDD"/>
        <bgColor rgb="FFD9D9D9"/>
      </patternFill>
    </fill>
    <fill>
      <patternFill patternType="solid">
        <fgColor rgb="FF5983B0"/>
        <bgColor rgb="FF808080"/>
      </patternFill>
    </fill>
    <fill>
      <patternFill patternType="solid">
        <fgColor rgb="FFFFBF00"/>
        <bgColor rgb="FFFF9966"/>
      </patternFill>
    </fill>
    <fill>
      <patternFill patternType="solid">
        <fgColor rgb="FF3465A4"/>
        <bgColor rgb="FF5983B0"/>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theme="0" tint="-4.9989318521683403E-2"/>
        <bgColor rgb="FFEDF9F4"/>
      </patternFill>
    </fill>
  </fills>
  <borders count="46">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right/>
      <top/>
      <bottom style="thick">
        <color rgb="FFCCCCCC"/>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4">
    <xf numFmtId="0" fontId="0" fillId="2" borderId="0"/>
    <xf numFmtId="164" fontId="57"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7" fillId="3" borderId="0" applyBorder="0" applyProtection="0">
      <alignment horizontal="right"/>
    </xf>
    <xf numFmtId="164" fontId="57" fillId="0" borderId="1">
      <protection locked="0"/>
    </xf>
    <xf numFmtId="0" fontId="57" fillId="3" borderId="2" applyProtection="0">
      <alignment horizontal="right"/>
    </xf>
    <xf numFmtId="0" fontId="57" fillId="3" borderId="3" applyProtection="0">
      <alignment horizontal="right"/>
    </xf>
    <xf numFmtId="0" fontId="57" fillId="3" borderId="4" applyProtection="0">
      <alignment horizontal="right"/>
    </xf>
    <xf numFmtId="0" fontId="57" fillId="3" borderId="5" applyProtection="0">
      <alignment horizontal="right"/>
    </xf>
    <xf numFmtId="0" fontId="57" fillId="3" borderId="6" applyProtection="0">
      <alignment horizontal="right"/>
    </xf>
    <xf numFmtId="0" fontId="57" fillId="3" borderId="7" applyProtection="0">
      <alignment horizontal="right"/>
    </xf>
    <xf numFmtId="0" fontId="57" fillId="3" borderId="8" applyProtection="0">
      <alignment horizontal="right"/>
    </xf>
    <xf numFmtId="0" fontId="57" fillId="3" borderId="9" applyProtection="0">
      <alignment horizontal="right"/>
    </xf>
    <xf numFmtId="165" fontId="57"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7" fillId="2" borderId="0" applyBorder="0" applyProtection="0">
      <alignment horizontal="center" vertical="center"/>
    </xf>
    <xf numFmtId="0" fontId="9" fillId="7" borderId="10" applyProtection="0">
      <alignment horizontal="center"/>
    </xf>
    <xf numFmtId="0" fontId="8" fillId="8" borderId="0" applyBorder="0" applyProtection="0"/>
  </cellStyleXfs>
  <cellXfs count="225">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5"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5" fillId="2" borderId="0" xfId="0" applyFont="1" applyAlignment="1">
      <alignment vertical="center"/>
    </xf>
    <xf numFmtId="0" fontId="28" fillId="2" borderId="0" xfId="0" applyFont="1" applyAlignment="1">
      <alignment horizontal="justify"/>
    </xf>
    <xf numFmtId="0" fontId="28" fillId="2" borderId="0" xfId="0" applyFont="1" applyAlignment="1"/>
    <xf numFmtId="0" fontId="12" fillId="2" borderId="0" xfId="0" applyFont="1" applyAlignment="1">
      <alignment vertical="center"/>
    </xf>
    <xf numFmtId="0" fontId="4" fillId="2" borderId="0" xfId="0" applyFont="1" applyAlignment="1">
      <alignment vertical="center"/>
    </xf>
    <xf numFmtId="0" fontId="0" fillId="2" borderId="1" xfId="0" applyFont="1" applyBorder="1" applyAlignment="1" applyProtection="1">
      <alignment horizontal="center" vertical="center"/>
      <protection locked="0"/>
    </xf>
    <xf numFmtId="0" fontId="30" fillId="9" borderId="1" xfId="0" applyFont="1" applyFill="1" applyBorder="1" applyAlignment="1">
      <alignment horizontal="center" vertical="center"/>
    </xf>
    <xf numFmtId="0" fontId="37" fillId="2" borderId="0" xfId="0" applyFont="1" applyAlignment="1">
      <alignment horizontal="left" vertical="center"/>
    </xf>
    <xf numFmtId="0" fontId="12" fillId="2" borderId="0" xfId="0" applyFont="1" applyAlignment="1">
      <alignment horizontal="center"/>
    </xf>
    <xf numFmtId="0" fontId="27" fillId="2" borderId="0" xfId="0" applyFont="1" applyAlignment="1">
      <alignment horizontal="center" vertical="center"/>
    </xf>
    <xf numFmtId="0" fontId="41"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40" fillId="15" borderId="10" xfId="0" applyFont="1" applyFill="1" applyBorder="1" applyAlignment="1">
      <alignment horizontal="center" vertical="center"/>
    </xf>
    <xf numFmtId="0" fontId="45" fillId="22" borderId="10" xfId="0" applyFont="1" applyFill="1" applyBorder="1" applyAlignment="1">
      <alignment horizontal="center" vertical="center"/>
    </xf>
    <xf numFmtId="0" fontId="20" fillId="15" borderId="10" xfId="0" applyFont="1" applyFill="1" applyBorder="1" applyAlignment="1">
      <alignment vertical="center" wrapText="1"/>
    </xf>
    <xf numFmtId="0" fontId="10" fillId="2" borderId="0" xfId="0" applyFont="1" applyAlignment="1">
      <alignment horizontal="left" vertical="center"/>
    </xf>
    <xf numFmtId="0" fontId="27" fillId="2" borderId="0" xfId="0" applyFont="1" applyAlignment="1">
      <alignment vertical="center"/>
    </xf>
    <xf numFmtId="0" fontId="45" fillId="24" borderId="10" xfId="0" applyFont="1" applyFill="1" applyBorder="1" applyAlignment="1">
      <alignment horizontal="center" vertical="center"/>
    </xf>
    <xf numFmtId="0" fontId="41" fillId="15" borderId="1" xfId="0" applyFont="1" applyFill="1" applyBorder="1" applyAlignment="1">
      <alignment horizontal="center" vertical="center"/>
    </xf>
    <xf numFmtId="0" fontId="45" fillId="24" borderId="1" xfId="0" applyFont="1" applyFill="1" applyBorder="1" applyAlignment="1">
      <alignment horizontal="center" vertical="center"/>
    </xf>
    <xf numFmtId="0" fontId="0" fillId="2" borderId="0" xfId="0" applyAlignment="1">
      <alignment horizontal="right"/>
    </xf>
    <xf numFmtId="0" fontId="10" fillId="2" borderId="0" xfId="0" applyFont="1" applyAlignment="1" applyProtection="1">
      <alignment horizontal="left" vertical="center"/>
    </xf>
    <xf numFmtId="0" fontId="0" fillId="2" borderId="0" xfId="0" applyAlignment="1" applyProtection="1">
      <alignment vertical="center"/>
    </xf>
    <xf numFmtId="0" fontId="0" fillId="2" borderId="0" xfId="0" applyAlignment="1" applyProtection="1">
      <alignment horizontal="right" vertical="center"/>
    </xf>
    <xf numFmtId="0" fontId="50" fillId="2" borderId="0" xfId="0" applyFont="1" applyAlignment="1" applyProtection="1">
      <alignment horizontal="left" vertical="center"/>
    </xf>
    <xf numFmtId="0" fontId="0" fillId="9" borderId="0" xfId="0" applyFont="1" applyFill="1"/>
    <xf numFmtId="0" fontId="28" fillId="2" borderId="0" xfId="0" applyFont="1" applyAlignment="1">
      <alignment horizontal="left"/>
    </xf>
    <xf numFmtId="0" fontId="54" fillId="2" borderId="0" xfId="0" applyFont="1"/>
    <xf numFmtId="0" fontId="20" fillId="2" borderId="10" xfId="0" applyFont="1" applyBorder="1"/>
    <xf numFmtId="166" fontId="55" fillId="27" borderId="10" xfId="0" applyNumberFormat="1" applyFont="1" applyFill="1" applyBorder="1"/>
    <xf numFmtId="166" fontId="0" fillId="2" borderId="0" xfId="0" applyNumberFormat="1"/>
    <xf numFmtId="0" fontId="56" fillId="2" borderId="0" xfId="0" applyFont="1"/>
    <xf numFmtId="166" fontId="42" fillId="2" borderId="0" xfId="0" applyNumberFormat="1" applyFont="1"/>
    <xf numFmtId="0" fontId="42" fillId="2" borderId="0" xfId="0" applyFont="1"/>
    <xf numFmtId="0" fontId="0" fillId="2" borderId="0" xfId="0" applyAlignment="1">
      <alignment horizontal="right"/>
    </xf>
    <xf numFmtId="0" fontId="0" fillId="2" borderId="0" xfId="0"/>
    <xf numFmtId="167" fontId="0" fillId="2" borderId="0" xfId="0" applyNumberFormat="1" applyAlignment="1">
      <alignment horizontal="right"/>
    </xf>
    <xf numFmtId="0" fontId="58" fillId="2" borderId="17" xfId="0" applyFont="1" applyBorder="1" applyAlignment="1">
      <alignment horizontal="center" vertical="center"/>
    </xf>
    <xf numFmtId="0" fontId="26" fillId="2" borderId="0" xfId="0" applyFont="1" applyAlignment="1">
      <alignment vertical="center"/>
    </xf>
    <xf numFmtId="0" fontId="59" fillId="29" borderId="17" xfId="0" applyFont="1" applyFill="1" applyBorder="1" applyAlignment="1">
      <alignment horizontal="center" vertical="center"/>
    </xf>
    <xf numFmtId="0" fontId="39" fillId="14" borderId="19" xfId="0" applyFont="1" applyFill="1" applyBorder="1" applyAlignment="1">
      <alignment horizontal="center" vertical="center"/>
    </xf>
    <xf numFmtId="0" fontId="39" fillId="14" borderId="20" xfId="0" applyFont="1" applyFill="1" applyBorder="1" applyAlignment="1">
      <alignment horizontal="center" vertical="center"/>
    </xf>
    <xf numFmtId="0" fontId="27"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2" xfId="0" applyFont="1" applyBorder="1" applyAlignment="1">
      <alignment horizontal="center" vertical="center"/>
    </xf>
    <xf numFmtId="0" fontId="39" fillId="2" borderId="24" xfId="0" applyFont="1" applyBorder="1" applyAlignment="1">
      <alignment horizontal="center" vertical="center"/>
    </xf>
    <xf numFmtId="0" fontId="39" fillId="2" borderId="25" xfId="0" applyFont="1" applyBorder="1" applyAlignment="1">
      <alignment horizontal="center" vertical="center"/>
    </xf>
    <xf numFmtId="0" fontId="39" fillId="26" borderId="18" xfId="0" applyFont="1" applyFill="1" applyBorder="1" applyAlignment="1">
      <alignment horizontal="center" vertical="center"/>
    </xf>
    <xf numFmtId="0" fontId="39" fillId="26" borderId="19" xfId="0" applyFont="1" applyFill="1" applyBorder="1" applyAlignment="1">
      <alignment horizontal="center" vertical="center" wrapText="1"/>
    </xf>
    <xf numFmtId="0" fontId="39" fillId="26" borderId="20" xfId="0" applyFont="1" applyFill="1" applyBorder="1" applyAlignment="1">
      <alignment horizontal="center" vertical="center"/>
    </xf>
    <xf numFmtId="0" fontId="27" fillId="2" borderId="21" xfId="0" applyFont="1" applyBorder="1" applyAlignment="1">
      <alignment vertical="center"/>
    </xf>
    <xf numFmtId="166" fontId="27" fillId="2" borderId="22" xfId="0" applyNumberFormat="1" applyFont="1" applyBorder="1" applyAlignment="1">
      <alignment horizontal="center" vertical="center"/>
    </xf>
    <xf numFmtId="0" fontId="27" fillId="2" borderId="23" xfId="0" applyFont="1" applyBorder="1" applyAlignment="1">
      <alignment vertical="center"/>
    </xf>
    <xf numFmtId="166" fontId="39" fillId="2" borderId="25" xfId="0" applyNumberFormat="1" applyFont="1" applyBorder="1" applyAlignment="1">
      <alignment horizontal="center" vertical="center"/>
    </xf>
    <xf numFmtId="0" fontId="0" fillId="2" borderId="21" xfId="0" applyFont="1" applyBorder="1" applyAlignment="1">
      <alignment vertical="center"/>
    </xf>
    <xf numFmtId="0" fontId="39" fillId="2" borderId="21" xfId="0" applyFont="1" applyBorder="1" applyAlignment="1">
      <alignment horizontal="center" vertical="center"/>
    </xf>
    <xf numFmtId="0" fontId="39" fillId="2" borderId="22" xfId="0" applyFont="1" applyBorder="1" applyAlignment="1">
      <alignment vertical="center"/>
    </xf>
    <xf numFmtId="0" fontId="39" fillId="2" borderId="23" xfId="0" applyFont="1" applyBorder="1" applyAlignment="1">
      <alignment horizontal="center" vertical="center"/>
    </xf>
    <xf numFmtId="0" fontId="39" fillId="2" borderId="25" xfId="0" applyFont="1" applyBorder="1" applyAlignment="1">
      <alignment vertical="center"/>
    </xf>
    <xf numFmtId="0" fontId="39" fillId="14" borderId="19" xfId="0" applyFont="1" applyFill="1" applyBorder="1" applyAlignment="1">
      <alignment horizontal="center" vertical="center" wrapText="1"/>
    </xf>
    <xf numFmtId="0" fontId="39" fillId="2" borderId="21" xfId="0" applyFont="1" applyBorder="1" applyAlignment="1">
      <alignment vertical="center"/>
    </xf>
    <xf numFmtId="0" fontId="39" fillId="2" borderId="10" xfId="0" applyFont="1" applyBorder="1" applyAlignment="1">
      <alignment horizontal="center" vertical="center"/>
    </xf>
    <xf numFmtId="0" fontId="39" fillId="2" borderId="23" xfId="0" applyFont="1" applyBorder="1" applyAlignment="1">
      <alignment vertical="center"/>
    </xf>
    <xf numFmtId="0" fontId="39" fillId="2" borderId="21" xfId="0" applyFont="1" applyBorder="1" applyAlignment="1">
      <alignment horizontal="left" vertical="center"/>
    </xf>
    <xf numFmtId="0" fontId="36"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31" fillId="2" borderId="0" xfId="0" applyFont="1" applyAlignment="1">
      <alignment vertical="center"/>
    </xf>
    <xf numFmtId="0" fontId="33" fillId="2" borderId="13" xfId="0" applyFont="1" applyBorder="1" applyAlignment="1">
      <alignment horizontal="center" vertical="center"/>
    </xf>
    <xf numFmtId="0" fontId="33" fillId="2" borderId="14" xfId="0" applyFont="1" applyBorder="1" applyAlignment="1" applyProtection="1">
      <alignment horizontal="left" vertical="center" wrapText="1"/>
      <protection locked="0"/>
    </xf>
    <xf numFmtId="0" fontId="33" fillId="2" borderId="14" xfId="0" applyFont="1" applyBorder="1" applyAlignment="1" applyProtection="1">
      <alignment vertical="center"/>
      <protection locked="0"/>
    </xf>
    <xf numFmtId="0" fontId="34" fillId="2" borderId="13" xfId="0" applyFont="1" applyBorder="1" applyAlignment="1" applyProtection="1">
      <alignment vertical="center"/>
      <protection locked="0"/>
    </xf>
    <xf numFmtId="0" fontId="33" fillId="2" borderId="0" xfId="0" applyFont="1" applyAlignment="1">
      <alignment vertical="center"/>
    </xf>
    <xf numFmtId="0" fontId="35"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4" fillId="2" borderId="0" xfId="0" applyFont="1" applyAlignment="1">
      <alignment vertical="center"/>
    </xf>
    <xf numFmtId="0" fontId="25" fillId="10" borderId="11" xfId="0" applyFont="1" applyFill="1" applyBorder="1" applyAlignment="1" applyProtection="1">
      <alignment vertical="center"/>
      <protection locked="0"/>
    </xf>
    <xf numFmtId="0" fontId="28" fillId="2" borderId="0" xfId="0" applyFont="1" applyAlignment="1">
      <alignment horizontal="justify" vertical="center"/>
    </xf>
    <xf numFmtId="0" fontId="0" fillId="2" borderId="0" xfId="0" applyFont="1" applyAlignment="1">
      <alignment horizontal="right" vertical="center"/>
    </xf>
    <xf numFmtId="0" fontId="28" fillId="2" borderId="0" xfId="0" applyFont="1" applyAlignment="1">
      <alignment vertical="center"/>
    </xf>
    <xf numFmtId="0" fontId="25" fillId="10" borderId="11" xfId="0" applyFont="1" applyFill="1" applyBorder="1" applyAlignment="1" applyProtection="1">
      <alignment vertical="center" wrapText="1"/>
      <protection locked="0"/>
    </xf>
    <xf numFmtId="0" fontId="0" fillId="2" borderId="0" xfId="0" applyFont="1" applyAlignment="1">
      <alignment vertical="center"/>
    </xf>
    <xf numFmtId="0" fontId="41" fillId="15" borderId="26" xfId="0" applyFont="1" applyFill="1" applyBorder="1" applyAlignment="1" applyProtection="1">
      <alignment horizontal="center" vertical="center"/>
    </xf>
    <xf numFmtId="0" fontId="52" fillId="27" borderId="10" xfId="0" applyFont="1" applyFill="1" applyBorder="1" applyAlignment="1" applyProtection="1">
      <alignment vertical="center"/>
    </xf>
    <xf numFmtId="0" fontId="53" fillId="27" borderId="10" xfId="0" applyFont="1" applyFill="1" applyBorder="1" applyAlignment="1" applyProtection="1">
      <alignment horizontal="center" vertical="center"/>
    </xf>
    <xf numFmtId="0" fontId="45" fillId="22" borderId="26" xfId="0" applyFont="1" applyFill="1" applyBorder="1" applyAlignment="1" applyProtection="1">
      <alignment horizontal="center" vertical="center"/>
    </xf>
    <xf numFmtId="0" fontId="46"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46" fillId="2" borderId="0" xfId="0" applyFont="1" applyAlignment="1" applyProtection="1">
      <alignment vertical="center"/>
    </xf>
    <xf numFmtId="0" fontId="47" fillId="2" borderId="15" xfId="0" applyFont="1" applyBorder="1" applyAlignment="1" applyProtection="1">
      <alignment horizontal="center" vertical="center"/>
    </xf>
    <xf numFmtId="0" fontId="12" fillId="2" borderId="0" xfId="0" applyFont="1" applyAlignment="1" applyProtection="1">
      <alignment vertical="center"/>
    </xf>
    <xf numFmtId="4" fontId="48" fillId="27" borderId="16" xfId="0" applyNumberFormat="1" applyFont="1" applyFill="1" applyBorder="1" applyAlignment="1" applyProtection="1">
      <alignment horizontal="center" vertical="center"/>
    </xf>
    <xf numFmtId="4" fontId="48" fillId="2" borderId="0" xfId="0" applyNumberFormat="1" applyFont="1" applyBorder="1" applyAlignment="1" applyProtection="1">
      <alignment horizontal="center" vertical="center"/>
    </xf>
    <xf numFmtId="0" fontId="16" fillId="2" borderId="0" xfId="0" applyFont="1" applyAlignment="1" applyProtection="1">
      <alignment vertical="center"/>
    </xf>
    <xf numFmtId="0" fontId="0" fillId="13" borderId="0" xfId="0" applyFill="1" applyAlignment="1" applyProtection="1">
      <alignment vertical="center"/>
    </xf>
    <xf numFmtId="0" fontId="0" fillId="23" borderId="0" xfId="0" applyFill="1" applyAlignment="1" applyProtection="1">
      <alignment vertical="center"/>
    </xf>
    <xf numFmtId="0" fontId="0" fillId="28" borderId="0" xfId="0" applyFill="1" applyAlignment="1" applyProtection="1">
      <alignment vertical="center"/>
    </xf>
    <xf numFmtId="0" fontId="12" fillId="22" borderId="0" xfId="0" applyFont="1" applyFill="1" applyAlignment="1" applyProtection="1">
      <alignment vertical="center"/>
    </xf>
    <xf numFmtId="0" fontId="4" fillId="2" borderId="10" xfId="0" applyFont="1" applyBorder="1" applyAlignment="1" applyProtection="1">
      <alignment horizontal="center" vertical="center"/>
    </xf>
    <xf numFmtId="0" fontId="1" fillId="2" borderId="27" xfId="0" applyFont="1" applyBorder="1" applyAlignment="1" applyProtection="1">
      <alignment vertical="center"/>
    </xf>
    <xf numFmtId="0" fontId="1" fillId="2" borderId="10" xfId="0" applyFont="1" applyBorder="1" applyAlignment="1" applyProtection="1">
      <alignment vertical="center"/>
    </xf>
    <xf numFmtId="0" fontId="49" fillId="2" borderId="10" xfId="0" applyFont="1" applyBorder="1" applyAlignment="1" applyProtection="1">
      <alignment horizontal="center" vertical="center"/>
    </xf>
    <xf numFmtId="0" fontId="50" fillId="2" borderId="0" xfId="0" applyFont="1" applyAlignment="1" applyProtection="1">
      <alignment horizontal="center" vertical="center"/>
    </xf>
    <xf numFmtId="167" fontId="51" fillId="2" borderId="0" xfId="0" applyNumberFormat="1" applyFont="1" applyAlignment="1" applyProtection="1">
      <alignment vertical="center"/>
    </xf>
    <xf numFmtId="167" fontId="0" fillId="2" borderId="0" xfId="0" applyNumberForma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38"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9" fillId="2" borderId="0" xfId="0" applyFont="1" applyAlignment="1">
      <alignment horizontal="left" vertical="center"/>
    </xf>
    <xf numFmtId="0" fontId="40"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40" fillId="16" borderId="10" xfId="0" applyFont="1" applyFill="1" applyBorder="1" applyAlignment="1">
      <alignment horizontal="center" vertical="center"/>
    </xf>
    <xf numFmtId="0" fontId="40" fillId="17" borderId="10" xfId="0" applyFont="1" applyFill="1" applyBorder="1" applyAlignment="1">
      <alignment horizontal="center" vertical="center"/>
    </xf>
    <xf numFmtId="0" fontId="40" fillId="18" borderId="10" xfId="0" applyFont="1" applyFill="1" applyBorder="1" applyAlignment="1">
      <alignment horizontal="center" vertical="center"/>
    </xf>
    <xf numFmtId="0" fontId="40" fillId="19" borderId="10" xfId="0" applyFont="1" applyFill="1" applyBorder="1" applyAlignment="1">
      <alignment horizontal="center" vertical="center"/>
    </xf>
    <xf numFmtId="0" fontId="40" fillId="20" borderId="10" xfId="0" applyFont="1" applyFill="1" applyBorder="1" applyAlignment="1">
      <alignment horizontal="center" vertical="center"/>
    </xf>
    <xf numFmtId="0" fontId="40" fillId="2" borderId="10" xfId="0" applyFont="1" applyBorder="1" applyAlignment="1">
      <alignment horizontal="center" vertical="center"/>
    </xf>
    <xf numFmtId="0" fontId="12" fillId="2" borderId="10" xfId="0" applyFont="1" applyBorder="1" applyAlignment="1">
      <alignment horizontal="center" vertical="center"/>
    </xf>
    <xf numFmtId="0" fontId="40" fillId="21" borderId="0" xfId="0" applyFont="1" applyFill="1" applyAlignment="1">
      <alignment vertical="center"/>
    </xf>
    <xf numFmtId="0" fontId="40" fillId="2" borderId="0" xfId="0" applyFont="1" applyAlignment="1">
      <alignment vertical="center"/>
    </xf>
    <xf numFmtId="0" fontId="42" fillId="2" borderId="0" xfId="0" applyFont="1" applyAlignment="1">
      <alignment vertical="center"/>
    </xf>
    <xf numFmtId="0" fontId="42" fillId="2" borderId="0" xfId="17" applyFont="1" applyAlignment="1">
      <alignment vertical="center"/>
    </xf>
    <xf numFmtId="0" fontId="43" fillId="2" borderId="0" xfId="0" applyFont="1" applyAlignment="1">
      <alignment horizontal="center" vertical="center"/>
    </xf>
    <xf numFmtId="0" fontId="44" fillId="2" borderId="0" xfId="0" applyFont="1" applyAlignment="1">
      <alignment vertical="center"/>
    </xf>
    <xf numFmtId="0" fontId="0" fillId="2" borderId="0" xfId="0" applyAlignment="1" applyProtection="1">
      <alignment vertical="center"/>
      <protection locked="0"/>
    </xf>
    <xf numFmtId="0" fontId="0" fillId="23" borderId="0" xfId="0" applyFill="1" applyAlignment="1">
      <alignment vertical="center"/>
    </xf>
    <xf numFmtId="0" fontId="29" fillId="0" borderId="0" xfId="0" applyFont="1" applyFill="1" applyAlignment="1">
      <alignment horizontal="left" vertical="center"/>
    </xf>
    <xf numFmtId="0" fontId="12" fillId="0" borderId="0" xfId="0" applyFont="1" applyFill="1" applyAlignment="1">
      <alignment vertical="center"/>
    </xf>
    <xf numFmtId="0" fontId="0" fillId="0" borderId="0" xfId="0" applyFill="1" applyAlignment="1">
      <alignment vertical="center"/>
    </xf>
    <xf numFmtId="0" fontId="11" fillId="9" borderId="0" xfId="0" applyFont="1" applyFill="1" applyAlignment="1">
      <alignment horizontal="left" vertical="center"/>
    </xf>
    <xf numFmtId="0" fontId="26" fillId="2" borderId="0" xfId="0" applyFont="1" applyAlignment="1">
      <alignment horizontal="left" vertical="center"/>
    </xf>
    <xf numFmtId="0" fontId="17" fillId="9" borderId="0" xfId="0" applyFont="1" applyFill="1" applyAlignment="1">
      <alignment horizontal="left" vertical="center"/>
    </xf>
    <xf numFmtId="0" fontId="62" fillId="2" borderId="0" xfId="0" applyFont="1" applyAlignment="1">
      <alignment vertical="center"/>
    </xf>
    <xf numFmtId="0" fontId="0" fillId="2" borderId="1" xfId="0" applyBorder="1" applyAlignment="1" applyProtection="1">
      <alignment horizontal="left" vertical="center"/>
      <protection locked="0"/>
    </xf>
    <xf numFmtId="0" fontId="57" fillId="2" borderId="10" xfId="21" applyBorder="1" applyProtection="1">
      <alignment horizontal="center" vertical="center"/>
      <protection locked="0"/>
    </xf>
    <xf numFmtId="0" fontId="26" fillId="2" borderId="28" xfId="0" applyFont="1" applyBorder="1" applyAlignment="1">
      <alignment vertical="center"/>
    </xf>
    <xf numFmtId="0" fontId="17" fillId="9" borderId="0" xfId="0" applyFont="1" applyFill="1" applyAlignment="1">
      <alignment horizontal="left" vertical="center"/>
    </xf>
    <xf numFmtId="0" fontId="58" fillId="2" borderId="0" xfId="0" applyFont="1" applyBorder="1" applyAlignment="1">
      <alignment horizontal="center" vertical="center"/>
    </xf>
    <xf numFmtId="0" fontId="19" fillId="2" borderId="13" xfId="0" applyFont="1" applyBorder="1" applyAlignment="1" applyProtection="1">
      <alignment vertical="center"/>
      <protection locked="0"/>
    </xf>
    <xf numFmtId="0" fontId="33" fillId="2" borderId="29" xfId="0" applyFont="1" applyBorder="1" applyAlignment="1">
      <alignment horizontal="center" vertical="center"/>
    </xf>
    <xf numFmtId="0" fontId="33" fillId="2" borderId="30" xfId="0" applyFont="1" applyBorder="1" applyAlignment="1" applyProtection="1">
      <alignment horizontal="left" vertical="center" wrapText="1"/>
      <protection locked="0"/>
    </xf>
    <xf numFmtId="0" fontId="33" fillId="2" borderId="30" xfId="0" applyFont="1" applyBorder="1" applyAlignment="1" applyProtection="1">
      <alignment vertical="center"/>
      <protection locked="0"/>
    </xf>
    <xf numFmtId="0" fontId="32" fillId="9" borderId="13" xfId="0" applyFont="1" applyFill="1" applyBorder="1" applyAlignment="1">
      <alignment horizontal="center" vertical="center"/>
    </xf>
    <xf numFmtId="0" fontId="1" fillId="2" borderId="27" xfId="0" applyFont="1" applyBorder="1" applyAlignment="1" applyProtection="1"/>
    <xf numFmtId="0" fontId="1" fillId="2" borderId="10" xfId="0" applyFont="1" applyBorder="1" applyAlignment="1" applyProtection="1"/>
    <xf numFmtId="0" fontId="49" fillId="2" borderId="10" xfId="0" applyFont="1" applyBorder="1" applyAlignment="1" applyProtection="1">
      <alignment horizontal="center"/>
    </xf>
    <xf numFmtId="0" fontId="0" fillId="2" borderId="0" xfId="0" applyAlignment="1" applyProtection="1">
      <alignment horizontal="right"/>
    </xf>
    <xf numFmtId="0" fontId="52" fillId="27" borderId="10" xfId="0" applyFont="1" applyFill="1" applyBorder="1" applyAlignment="1" applyProtection="1"/>
    <xf numFmtId="0" fontId="53" fillId="27" borderId="10" xfId="0" applyFont="1" applyFill="1" applyBorder="1" applyAlignment="1" applyProtection="1">
      <alignment horizontal="center"/>
    </xf>
    <xf numFmtId="0" fontId="12" fillId="2" borderId="0" xfId="0" applyFont="1" applyAlignment="1" applyProtection="1">
      <alignment vertical="center" wrapText="1"/>
      <protection locked="0"/>
    </xf>
    <xf numFmtId="0" fontId="25" fillId="10" borderId="11" xfId="0" applyFont="1" applyFill="1" applyBorder="1" applyAlignment="1" applyProtection="1">
      <alignment horizontal="center" vertical="center"/>
      <protection locked="0"/>
    </xf>
    <xf numFmtId="0" fontId="4" fillId="2" borderId="0" xfId="0" applyFont="1"/>
    <xf numFmtId="0" fontId="0" fillId="2" borderId="0" xfId="0" applyAlignment="1">
      <alignment horizontal="center"/>
    </xf>
    <xf numFmtId="0" fontId="0" fillId="30" borderId="0" xfId="0" applyFill="1" applyAlignment="1">
      <alignment horizontal="center"/>
    </xf>
    <xf numFmtId="0" fontId="0" fillId="30" borderId="0" xfId="0" applyFill="1"/>
    <xf numFmtId="0" fontId="4" fillId="2" borderId="0" xfId="0" applyFont="1" applyAlignment="1">
      <alignment horizontal="center" vertical="center"/>
    </xf>
    <xf numFmtId="0" fontId="0" fillId="30" borderId="0" xfId="0" applyFill="1" applyAlignment="1">
      <alignment horizontal="center" vertical="center"/>
    </xf>
    <xf numFmtId="4" fontId="0" fillId="30" borderId="0" xfId="0" applyNumberFormat="1" applyFill="1"/>
    <xf numFmtId="2" fontId="0" fillId="30" borderId="0" xfId="0" applyNumberFormat="1" applyFill="1"/>
    <xf numFmtId="0" fontId="27" fillId="2" borderId="0" xfId="0" applyFont="1"/>
    <xf numFmtId="0" fontId="27" fillId="30" borderId="0" xfId="0" applyFont="1" applyFill="1" applyAlignment="1">
      <alignment horizontal="center" vertical="center"/>
    </xf>
    <xf numFmtId="0" fontId="27" fillId="2" borderId="10" xfId="21" applyFont="1" applyBorder="1" applyProtection="1">
      <alignment horizontal="center" vertical="center"/>
      <protection locked="0"/>
    </xf>
    <xf numFmtId="0" fontId="33" fillId="2" borderId="14" xfId="0" quotePrefix="1" applyFont="1" applyBorder="1" applyAlignment="1" applyProtection="1">
      <alignment horizontal="left" vertical="center" wrapText="1"/>
      <protection locked="0"/>
    </xf>
    <xf numFmtId="0" fontId="23" fillId="10" borderId="11" xfId="0" applyFont="1" applyFill="1" applyBorder="1" applyAlignment="1">
      <alignment horizontal="left" vertical="center" wrapText="1"/>
    </xf>
    <xf numFmtId="0" fontId="20" fillId="10" borderId="11" xfId="0" applyFont="1" applyFill="1" applyBorder="1" applyAlignment="1">
      <alignment horizontal="left" vertical="center" wrapText="1"/>
    </xf>
    <xf numFmtId="0" fontId="22"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6" fillId="29" borderId="27" xfId="0" applyFont="1" applyFill="1" applyBorder="1" applyAlignment="1">
      <alignment horizontal="center" vertical="center"/>
    </xf>
    <xf numFmtId="0" fontId="36" fillId="29" borderId="37" xfId="0" applyFont="1" applyFill="1" applyBorder="1" applyAlignment="1">
      <alignment horizontal="center" vertical="center"/>
    </xf>
    <xf numFmtId="0" fontId="29" fillId="2" borderId="12" xfId="0" applyFont="1" applyBorder="1" applyAlignment="1">
      <alignment horizontal="left" vertical="center"/>
    </xf>
    <xf numFmtId="0" fontId="20" fillId="2" borderId="0" xfId="0" applyFont="1" applyAlignment="1">
      <alignment horizontal="left" vertical="center" wrapText="1"/>
    </xf>
    <xf numFmtId="0" fontId="67" fillId="29" borderId="38" xfId="0" applyFont="1" applyFill="1" applyBorder="1" applyAlignment="1">
      <alignment horizontal="center" vertical="center"/>
    </xf>
    <xf numFmtId="0" fontId="67" fillId="29" borderId="39" xfId="0" applyFont="1" applyFill="1" applyBorder="1" applyAlignment="1">
      <alignment horizontal="center" vertical="center"/>
    </xf>
    <xf numFmtId="0" fontId="67" fillId="29" borderId="40" xfId="0" applyFont="1" applyFill="1" applyBorder="1" applyAlignment="1">
      <alignment horizontal="center" vertical="center"/>
    </xf>
    <xf numFmtId="0" fontId="67" fillId="29" borderId="41" xfId="0" applyFont="1" applyFill="1" applyBorder="1" applyAlignment="1">
      <alignment horizontal="center" vertical="center"/>
    </xf>
    <xf numFmtId="0" fontId="67" fillId="29" borderId="0" xfId="0" applyFont="1" applyFill="1" applyBorder="1" applyAlignment="1">
      <alignment horizontal="center" vertical="center"/>
    </xf>
    <xf numFmtId="0" fontId="67" fillId="29" borderId="42" xfId="0" applyFont="1" applyFill="1" applyBorder="1" applyAlignment="1">
      <alignment horizontal="center" vertical="center"/>
    </xf>
    <xf numFmtId="0" fontId="67" fillId="29" borderId="43" xfId="0" applyFont="1" applyFill="1" applyBorder="1" applyAlignment="1">
      <alignment horizontal="center" vertical="center"/>
    </xf>
    <xf numFmtId="0" fontId="67" fillId="29" borderId="44" xfId="0" applyFont="1" applyFill="1" applyBorder="1" applyAlignment="1">
      <alignment horizontal="center" vertical="center"/>
    </xf>
    <xf numFmtId="0" fontId="67" fillId="29" borderId="45" xfId="0" applyFont="1" applyFill="1" applyBorder="1" applyAlignment="1">
      <alignment horizontal="center"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65" fillId="2" borderId="31" xfId="0" applyFont="1" applyBorder="1" applyAlignment="1" applyProtection="1">
      <alignment horizontal="center" vertical="center"/>
    </xf>
    <xf numFmtId="0" fontId="65" fillId="2" borderId="32" xfId="0" applyFont="1" applyBorder="1" applyAlignment="1" applyProtection="1">
      <alignment horizontal="center" vertical="center"/>
    </xf>
    <xf numFmtId="0" fontId="65" fillId="2" borderId="33" xfId="0" applyFont="1" applyBorder="1" applyAlignment="1" applyProtection="1">
      <alignment horizontal="center" vertical="center"/>
    </xf>
    <xf numFmtId="2" fontId="66" fillId="30" borderId="34" xfId="0" applyNumberFormat="1" applyFont="1" applyFill="1" applyBorder="1" applyAlignment="1" applyProtection="1">
      <alignment horizontal="center" vertical="center"/>
    </xf>
    <xf numFmtId="2" fontId="66" fillId="30" borderId="35" xfId="0" applyNumberFormat="1" applyFont="1" applyFill="1" applyBorder="1" applyAlignment="1" applyProtection="1">
      <alignment horizontal="center" vertical="center"/>
    </xf>
    <xf numFmtId="2" fontId="66" fillId="30" borderId="36" xfId="0" applyNumberFormat="1" applyFont="1" applyFill="1" applyBorder="1" applyAlignment="1" applyProtection="1">
      <alignment horizontal="center" vertical="center"/>
    </xf>
    <xf numFmtId="0" fontId="27" fillId="2" borderId="23" xfId="0" applyFont="1" applyBorder="1" applyAlignment="1">
      <alignment horizontal="center" vertical="center"/>
    </xf>
    <xf numFmtId="0" fontId="27" fillId="2" borderId="24" xfId="0" applyFont="1" applyBorder="1" applyAlignment="1">
      <alignment horizontal="center" vertical="center"/>
    </xf>
    <xf numFmtId="0" fontId="25" fillId="25" borderId="0" xfId="0" applyFont="1" applyFill="1" applyAlignment="1">
      <alignment horizontal="center" vertical="center"/>
    </xf>
    <xf numFmtId="0" fontId="39" fillId="14" borderId="19" xfId="0" applyFont="1" applyFill="1" applyBorder="1" applyAlignment="1">
      <alignment horizontal="center" vertical="center"/>
    </xf>
    <xf numFmtId="0" fontId="27" fillId="2" borderId="21" xfId="0" applyFont="1" applyBorder="1" applyAlignment="1">
      <alignment horizontal="center" vertical="center"/>
    </xf>
    <xf numFmtId="0" fontId="27" fillId="2" borderId="10" xfId="0" applyFont="1" applyBorder="1" applyAlignment="1">
      <alignment horizontal="center" vertical="center"/>
    </xf>
  </cellXfs>
  <cellStyles count="24">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Input" xfId="7" xr:uid="{00000000-0005-0000-0000-000011000000}"/>
    <cellStyle name="LINK" xfId="17" xr:uid="{00000000-0005-0000-0000-000012000000}"/>
    <cellStyle name="Normal" xfId="0" builtinId="0"/>
    <cellStyle name="Resultado" xfId="1" xr:uid="{00000000-0005-0000-0000-000014000000}"/>
    <cellStyle name="Resultado2" xfId="2" xr:uid="{00000000-0005-0000-0000-000015000000}"/>
    <cellStyle name="Título" xfId="3" xr:uid="{00000000-0005-0000-0000-000016000000}"/>
    <cellStyle name="Título1" xfId="4" xr:uid="{00000000-0005-0000-0000-000017000000}"/>
  </cellStyles>
  <dxfs count="420">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8" Type="http://schemas.openxmlformats.org/officeDocument/2006/relationships/hyperlink" Target="https://www.w3.org/TR/WCAG/#contrast-minimum" TargetMode="External"/><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description-or-media-alternative-prerecorded" TargetMode="External"/><Relationship Id="rId3" Type="http://schemas.openxmlformats.org/officeDocument/2006/relationships/hyperlink" Target="https://www.w3.org/TR/WCAG/#content-on-hover-or-focus" TargetMode="External"/><Relationship Id="rId7" Type="http://schemas.openxmlformats.org/officeDocument/2006/relationships/hyperlink" Target="https://www.w3.org/TR/WCAG/#resize-text"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captions-live"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audio-only-and-video-only-prerecorded"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www.w3.org/TR/WCAG/#multiple-ways" TargetMode="External"/><Relationship Id="rId13" Type="http://schemas.openxmlformats.org/officeDocument/2006/relationships/hyperlink" Target="https://www.w3.org/TR/WCAG/#three-flashes-or-below-threshold" TargetMode="External"/><Relationship Id="rId18" Type="http://schemas.openxmlformats.org/officeDocument/2006/relationships/image" Target="../media/image1.png"/><Relationship Id="rId3" Type="http://schemas.openxmlformats.org/officeDocument/2006/relationships/hyperlink" Target="https://www.w3.org/TR/WCAG/#label-in-name" TargetMode="External"/><Relationship Id="rId7" Type="http://schemas.openxmlformats.org/officeDocument/2006/relationships/hyperlink" Target="https://www.w3.org/TR/WCAG/#headings-and-labels" TargetMode="External"/><Relationship Id="rId12" Type="http://schemas.openxmlformats.org/officeDocument/2006/relationships/hyperlink" Target="https://www.w3.org/TR/WCAG/#bypass-blocks" TargetMode="External"/><Relationship Id="rId17" Type="http://schemas.openxmlformats.org/officeDocument/2006/relationships/hyperlink" Target="https://www.w3.org/TR/WCAG/#no-keyboard-trap" TargetMode="External"/><Relationship Id="rId2" Type="http://schemas.openxmlformats.org/officeDocument/2006/relationships/hyperlink" Target="https://www.w3.org/TR/WCAG/#motion-actuation" TargetMode="External"/><Relationship Id="rId16" Type="http://schemas.openxmlformats.org/officeDocument/2006/relationships/hyperlink" Target="https://www.w3.org/TR/WCAG/#character-key-shortcuts" TargetMode="External"/><Relationship Id="rId1" Type="http://schemas.openxmlformats.org/officeDocument/2006/relationships/hyperlink" Target="https://www.w3.org/TR/WCAG/#keyboard" TargetMode="External"/><Relationship Id="rId6" Type="http://schemas.openxmlformats.org/officeDocument/2006/relationships/hyperlink" Target="https://www.w3.org/TR/WCAG/#focus-visible" TargetMode="External"/><Relationship Id="rId11" Type="http://schemas.openxmlformats.org/officeDocument/2006/relationships/hyperlink" Target="https://www.w3.org/TR/WCAG/#page-titled" TargetMode="External"/><Relationship Id="rId5" Type="http://schemas.openxmlformats.org/officeDocument/2006/relationships/hyperlink" Target="https://www.w3.org/TR/WCAG/#pointer-gestures" TargetMode="External"/><Relationship Id="rId15" Type="http://schemas.openxmlformats.org/officeDocument/2006/relationships/hyperlink" Target="https://www.w3.org/TR/WCAG/#timing-adjustable" TargetMode="External"/><Relationship Id="rId10" Type="http://schemas.openxmlformats.org/officeDocument/2006/relationships/hyperlink" Target="https://www.w3.org/TR/WCAG/#focus-order" TargetMode="External"/><Relationship Id="rId4" Type="http://schemas.openxmlformats.org/officeDocument/2006/relationships/hyperlink" Target="https://www.w3.org/TR/WCAG/#pointer-cancellation" TargetMode="External"/><Relationship Id="rId9" Type="http://schemas.openxmlformats.org/officeDocument/2006/relationships/hyperlink" Target="https://www.w3.org/TR/WCAG/#link-purpose-in-context" TargetMode="External"/><Relationship Id="rId14" Type="http://schemas.openxmlformats.org/officeDocument/2006/relationships/hyperlink" Target="https://www.w3.org/TR/WCAG/#pause-stop-hide"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www.w3.org/TR/WCAG/#on-focus" TargetMode="External"/><Relationship Id="rId3" Type="http://schemas.openxmlformats.org/officeDocument/2006/relationships/hyperlink" Target="https://www.w3.org/TR/WCAG/#error-suggestion" TargetMode="External"/><Relationship Id="rId7" Type="http://schemas.openxmlformats.org/officeDocument/2006/relationships/hyperlink" Target="https://www.w3.org/TR/WCAG/#on-input" TargetMode="External"/><Relationship Id="rId2" Type="http://schemas.openxmlformats.org/officeDocument/2006/relationships/hyperlink" Target="https://www.w3.org/TR/WCAG/#error-prevention-legal-financial-data" TargetMode="External"/><Relationship Id="rId1" Type="http://schemas.openxmlformats.org/officeDocument/2006/relationships/hyperlink" Target="https://www.w3.org/TR/WCAG/#language-of-page" TargetMode="External"/><Relationship Id="rId6" Type="http://schemas.openxmlformats.org/officeDocument/2006/relationships/hyperlink" Target="https://www.w3.org/TR/WCAG/#consistent-navigation" TargetMode="External"/><Relationship Id="rId5" Type="http://schemas.openxmlformats.org/officeDocument/2006/relationships/hyperlink" Target="https://www.w3.org/TR/WCAG/#consistent-identification" TargetMode="External"/><Relationship Id="rId10" Type="http://schemas.openxmlformats.org/officeDocument/2006/relationships/image" Target="../media/image1.png"/><Relationship Id="rId4" Type="http://schemas.openxmlformats.org/officeDocument/2006/relationships/hyperlink" Target="https://www.w3.org/TR/WCAG/#labels-or-instructions" TargetMode="External"/><Relationship Id="rId9" Type="http://schemas.openxmlformats.org/officeDocument/2006/relationships/hyperlink" Target="https://www.w3.org/TR/WCAG/#language-of-parts"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w3.org/TR/WCAG/#name-role-value" TargetMode="External"/><Relationship Id="rId2" Type="http://schemas.openxmlformats.org/officeDocument/2006/relationships/hyperlink" Target="https://www.w3.org/TR/WCAG/#status-messages" TargetMode="External"/><Relationship Id="rId1" Type="http://schemas.openxmlformats.org/officeDocument/2006/relationships/hyperlink" Target="https://www.w3.org/TR/WCAG/#parsing"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2" name="AutoShape 8">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3" name="AutoShape 6">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4" name="AutoShape 4">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 name="AutoShape 8">
          <a:extLst>
            <a:ext uri="{FF2B5EF4-FFF2-40B4-BE49-F238E27FC236}">
              <a16:creationId xmlns:a16="http://schemas.microsoft.com/office/drawing/2014/main" id="{00000000-0008-0000-0100-00000A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1" name="AutoShape 6">
          <a:extLst>
            <a:ext uri="{FF2B5EF4-FFF2-40B4-BE49-F238E27FC236}">
              <a16:creationId xmlns:a16="http://schemas.microsoft.com/office/drawing/2014/main" id="{00000000-0008-0000-0100-00000B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2" name="AutoShape 4">
          <a:extLst>
            <a:ext uri="{FF2B5EF4-FFF2-40B4-BE49-F238E27FC236}">
              <a16:creationId xmlns:a16="http://schemas.microsoft.com/office/drawing/2014/main" id="{00000000-0008-0000-0100-00000C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3" name="AutoShape 2">
          <a:extLst>
            <a:ext uri="{FF2B5EF4-FFF2-40B4-BE49-F238E27FC236}">
              <a16:creationId xmlns:a16="http://schemas.microsoft.com/office/drawing/2014/main" id="{00000000-0008-0000-0100-00000D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a:extLst>
            <a:ext uri="{FF2B5EF4-FFF2-40B4-BE49-F238E27FC236}">
              <a16:creationId xmlns:a16="http://schemas.microsoft.com/office/drawing/2014/main" id="{00000000-0008-0000-0200-000002000000}"/>
            </a:ext>
          </a:extLst>
        </xdr:cNvPr>
        <xdr:cNvSpPr/>
      </xdr:nvSpPr>
      <xdr:spPr>
        <a:xfrm>
          <a:off x="7219800" y="3031560"/>
          <a:ext cx="399600" cy="22860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3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3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3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3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 name="AutoShape 8">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 name="AutoShape 6">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4" name="AutoShape 4">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6" name="AutoShape 8">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7" name="AutoShape 4">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9" name="AutoShape 8">
          <a:extLst>
            <a:ext uri="{FF2B5EF4-FFF2-40B4-BE49-F238E27FC236}">
              <a16:creationId xmlns:a16="http://schemas.microsoft.com/office/drawing/2014/main" id="{00000000-0008-0000-03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0" name="AutoShape 4">
          <a:extLst>
            <a:ext uri="{FF2B5EF4-FFF2-40B4-BE49-F238E27FC236}">
              <a16:creationId xmlns:a16="http://schemas.microsoft.com/office/drawing/2014/main" id="{00000000-0008-0000-03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1" name="AutoShape 2">
          <a:extLst>
            <a:ext uri="{FF2B5EF4-FFF2-40B4-BE49-F238E27FC236}">
              <a16:creationId xmlns:a16="http://schemas.microsoft.com/office/drawing/2014/main" id="{00000000-0008-0000-03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2" name="AutoShape 8">
          <a:extLst>
            <a:ext uri="{FF2B5EF4-FFF2-40B4-BE49-F238E27FC236}">
              <a16:creationId xmlns:a16="http://schemas.microsoft.com/office/drawing/2014/main" id="{00000000-0008-0000-03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3" name="AutoShape 4">
          <a:extLst>
            <a:ext uri="{FF2B5EF4-FFF2-40B4-BE49-F238E27FC236}">
              <a16:creationId xmlns:a16="http://schemas.microsoft.com/office/drawing/2014/main" id="{00000000-0008-0000-03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4" name="AutoShape 2">
          <a:extLst>
            <a:ext uri="{FF2B5EF4-FFF2-40B4-BE49-F238E27FC236}">
              <a16:creationId xmlns:a16="http://schemas.microsoft.com/office/drawing/2014/main" id="{00000000-0008-0000-03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5" name="AutoShape 8">
          <a:extLst>
            <a:ext uri="{FF2B5EF4-FFF2-40B4-BE49-F238E27FC236}">
              <a16:creationId xmlns:a16="http://schemas.microsoft.com/office/drawing/2014/main" id="{00000000-0008-0000-03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6" name="AutoShape 4">
          <a:extLst>
            <a:ext uri="{FF2B5EF4-FFF2-40B4-BE49-F238E27FC236}">
              <a16:creationId xmlns:a16="http://schemas.microsoft.com/office/drawing/2014/main" id="{00000000-0008-0000-03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7" name="AutoShape 2">
          <a:extLst>
            <a:ext uri="{FF2B5EF4-FFF2-40B4-BE49-F238E27FC236}">
              <a16:creationId xmlns:a16="http://schemas.microsoft.com/office/drawing/2014/main" id="{00000000-0008-0000-03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8" name="AutoShape 8">
          <a:extLst>
            <a:ext uri="{FF2B5EF4-FFF2-40B4-BE49-F238E27FC236}">
              <a16:creationId xmlns:a16="http://schemas.microsoft.com/office/drawing/2014/main" id="{00000000-0008-0000-03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9" name="AutoShape 4">
          <a:extLst>
            <a:ext uri="{FF2B5EF4-FFF2-40B4-BE49-F238E27FC236}">
              <a16:creationId xmlns:a16="http://schemas.microsoft.com/office/drawing/2014/main" id="{00000000-0008-0000-03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0" name="AutoShape 2">
          <a:extLst>
            <a:ext uri="{FF2B5EF4-FFF2-40B4-BE49-F238E27FC236}">
              <a16:creationId xmlns:a16="http://schemas.microsoft.com/office/drawing/2014/main" id="{00000000-0008-0000-03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1" name="AutoShape 8">
          <a:extLst>
            <a:ext uri="{FF2B5EF4-FFF2-40B4-BE49-F238E27FC236}">
              <a16:creationId xmlns:a16="http://schemas.microsoft.com/office/drawing/2014/main" id="{00000000-0008-0000-03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2" name="AutoShape 4">
          <a:extLst>
            <a:ext uri="{FF2B5EF4-FFF2-40B4-BE49-F238E27FC236}">
              <a16:creationId xmlns:a16="http://schemas.microsoft.com/office/drawing/2014/main" id="{00000000-0008-0000-03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3" name="AutoShape 2">
          <a:extLst>
            <a:ext uri="{FF2B5EF4-FFF2-40B4-BE49-F238E27FC236}">
              <a16:creationId xmlns:a16="http://schemas.microsoft.com/office/drawing/2014/main" id="{00000000-0008-0000-03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616222</xdr:colOff>
      <xdr:row>20</xdr:row>
      <xdr:rowOff>90863</xdr:rowOff>
    </xdr:from>
    <xdr:to>
      <xdr:col>8</xdr:col>
      <xdr:colOff>347662</xdr:colOff>
      <xdr:row>25</xdr:row>
      <xdr:rowOff>21743</xdr:rowOff>
    </xdr:to>
    <xdr:pic>
      <xdr:nvPicPr>
        <xdr:cNvPr id="2" name="Imag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xdr:blipFill>
      <xdr:spPr>
        <a:xfrm>
          <a:off x="9633222" y="4493530"/>
          <a:ext cx="567523" cy="671713"/>
        </a:xfrm>
        <a:prstGeom prst="rect">
          <a:avLst/>
        </a:prstGeom>
        <a:ln>
          <a:noFill/>
        </a:ln>
      </xdr:spPr>
    </xdr:pic>
    <xdr:clientData/>
  </xdr:twoCellAnchor>
  <xdr:twoCellAnchor editAs="absolute">
    <xdr:from>
      <xdr:col>5</xdr:col>
      <xdr:colOff>5369</xdr:colOff>
      <xdr:row>710</xdr:row>
      <xdr:rowOff>73785</xdr:rowOff>
    </xdr:from>
    <xdr:to>
      <xdr:col>11</xdr:col>
      <xdr:colOff>20253</xdr:colOff>
      <xdr:row>737</xdr:row>
      <xdr:rowOff>52916</xdr:rowOff>
    </xdr:to>
    <xdr:sp macro="" textlink="">
      <xdr:nvSpPr>
        <xdr:cNvPr id="3" name="TextShape 1">
          <a:extLst>
            <a:ext uri="{FF2B5EF4-FFF2-40B4-BE49-F238E27FC236}">
              <a16:creationId xmlns:a16="http://schemas.microsoft.com/office/drawing/2014/main" id="{00000000-0008-0000-0400-000003000000}"/>
            </a:ext>
          </a:extLst>
        </xdr:cNvPr>
        <xdr:cNvSpPr txBox="1"/>
      </xdr:nvSpPr>
      <xdr:spPr>
        <a:xfrm>
          <a:off x="6937452" y="115643785"/>
          <a:ext cx="5846301" cy="455113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5369</xdr:colOff>
      <xdr:row>749</xdr:row>
      <xdr:rowOff>157731</xdr:rowOff>
    </xdr:from>
    <xdr:to>
      <xdr:col>11</xdr:col>
      <xdr:colOff>20253</xdr:colOff>
      <xdr:row>775</xdr:row>
      <xdr:rowOff>105834</xdr:rowOff>
    </xdr:to>
    <xdr:sp macro="" textlink="">
      <xdr:nvSpPr>
        <xdr:cNvPr id="4" name="TextShape 1">
          <a:extLst>
            <a:ext uri="{FF2B5EF4-FFF2-40B4-BE49-F238E27FC236}">
              <a16:creationId xmlns:a16="http://schemas.microsoft.com/office/drawing/2014/main" id="{00000000-0008-0000-0400-000004000000}"/>
            </a:ext>
          </a:extLst>
        </xdr:cNvPr>
        <xdr:cNvSpPr txBox="1"/>
      </xdr:nvSpPr>
      <xdr:spPr>
        <a:xfrm>
          <a:off x="6937452" y="122543398"/>
          <a:ext cx="5846301" cy="435076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5369</xdr:colOff>
      <xdr:row>672</xdr:row>
      <xdr:rowOff>2880</xdr:rowOff>
    </xdr:from>
    <xdr:to>
      <xdr:col>11</xdr:col>
      <xdr:colOff>20253</xdr:colOff>
      <xdr:row>694</xdr:row>
      <xdr:rowOff>63500</xdr:rowOff>
    </xdr:to>
    <xdr:sp macro="" textlink="">
      <xdr:nvSpPr>
        <xdr:cNvPr id="5" name="TextShape 1">
          <a:extLst>
            <a:ext uri="{FF2B5EF4-FFF2-40B4-BE49-F238E27FC236}">
              <a16:creationId xmlns:a16="http://schemas.microsoft.com/office/drawing/2014/main" id="{00000000-0008-0000-0400-000005000000}"/>
            </a:ext>
          </a:extLst>
        </xdr:cNvPr>
        <xdr:cNvSpPr txBox="1"/>
      </xdr:nvSpPr>
      <xdr:spPr>
        <a:xfrm>
          <a:off x="6937452" y="109106463"/>
          <a:ext cx="5846301" cy="36695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5369</xdr:colOff>
      <xdr:row>635</xdr:row>
      <xdr:rowOff>71280</xdr:rowOff>
    </xdr:from>
    <xdr:to>
      <xdr:col>11</xdr:col>
      <xdr:colOff>20253</xdr:colOff>
      <xdr:row>657</xdr:row>
      <xdr:rowOff>0</xdr:rowOff>
    </xdr:to>
    <xdr:sp macro="" textlink="">
      <xdr:nvSpPr>
        <xdr:cNvPr id="6" name="TextShape 1">
          <a:extLst>
            <a:ext uri="{FF2B5EF4-FFF2-40B4-BE49-F238E27FC236}">
              <a16:creationId xmlns:a16="http://schemas.microsoft.com/office/drawing/2014/main" id="{00000000-0008-0000-0400-000006000000}"/>
            </a:ext>
          </a:extLst>
        </xdr:cNvPr>
        <xdr:cNvSpPr txBox="1"/>
      </xdr:nvSpPr>
      <xdr:spPr>
        <a:xfrm>
          <a:off x="6937452" y="103110613"/>
          <a:ext cx="5846301" cy="3421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5369</xdr:colOff>
      <xdr:row>597</xdr:row>
      <xdr:rowOff>77760</xdr:rowOff>
    </xdr:from>
    <xdr:to>
      <xdr:col>11</xdr:col>
      <xdr:colOff>20253</xdr:colOff>
      <xdr:row>619</xdr:row>
      <xdr:rowOff>42334</xdr:rowOff>
    </xdr:to>
    <xdr:sp macro="" textlink="">
      <xdr:nvSpPr>
        <xdr:cNvPr id="7" name="TextShape 1">
          <a:extLst>
            <a:ext uri="{FF2B5EF4-FFF2-40B4-BE49-F238E27FC236}">
              <a16:creationId xmlns:a16="http://schemas.microsoft.com/office/drawing/2014/main" id="{00000000-0008-0000-0400-000007000000}"/>
            </a:ext>
          </a:extLst>
        </xdr:cNvPr>
        <xdr:cNvSpPr txBox="1"/>
      </xdr:nvSpPr>
      <xdr:spPr>
        <a:xfrm>
          <a:off x="6937452" y="96989343"/>
          <a:ext cx="5846301" cy="34570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5369</xdr:colOff>
      <xdr:row>560</xdr:row>
      <xdr:rowOff>47880</xdr:rowOff>
    </xdr:from>
    <xdr:to>
      <xdr:col>11</xdr:col>
      <xdr:colOff>20253</xdr:colOff>
      <xdr:row>568</xdr:row>
      <xdr:rowOff>20520</xdr:rowOff>
    </xdr:to>
    <xdr:sp macro="" textlink="">
      <xdr:nvSpPr>
        <xdr:cNvPr id="8" name="TextShape 1">
          <a:extLst>
            <a:ext uri="{FF2B5EF4-FFF2-40B4-BE49-F238E27FC236}">
              <a16:creationId xmlns:a16="http://schemas.microsoft.com/office/drawing/2014/main" id="{00000000-0008-0000-0400-000008000000}"/>
            </a:ext>
          </a:extLst>
        </xdr:cNvPr>
        <xdr:cNvSpPr txBox="1"/>
      </xdr:nvSpPr>
      <xdr:spPr>
        <a:xfrm>
          <a:off x="7315200" y="93974400"/>
          <a:ext cx="6172200" cy="13518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5</xdr:col>
      <xdr:colOff>5369</xdr:colOff>
      <xdr:row>520</xdr:row>
      <xdr:rowOff>108360</xdr:rowOff>
    </xdr:from>
    <xdr:to>
      <xdr:col>11</xdr:col>
      <xdr:colOff>20253</xdr:colOff>
      <xdr:row>543</xdr:row>
      <xdr:rowOff>137583</xdr:rowOff>
    </xdr:to>
    <xdr:sp macro="" textlink="">
      <xdr:nvSpPr>
        <xdr:cNvPr id="9" name="TextShape 1">
          <a:extLst>
            <a:ext uri="{FF2B5EF4-FFF2-40B4-BE49-F238E27FC236}">
              <a16:creationId xmlns:a16="http://schemas.microsoft.com/office/drawing/2014/main" id="{00000000-0008-0000-0400-000009000000}"/>
            </a:ext>
          </a:extLst>
        </xdr:cNvPr>
        <xdr:cNvSpPr txBox="1"/>
      </xdr:nvSpPr>
      <xdr:spPr>
        <a:xfrm>
          <a:off x="6937452" y="84595110"/>
          <a:ext cx="5846301" cy="36698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5369</xdr:colOff>
      <xdr:row>483</xdr:row>
      <xdr:rowOff>93240</xdr:rowOff>
    </xdr:from>
    <xdr:to>
      <xdr:col>11</xdr:col>
      <xdr:colOff>20253</xdr:colOff>
      <xdr:row>503</xdr:row>
      <xdr:rowOff>137584</xdr:rowOff>
    </xdr:to>
    <xdr:sp macro="" textlink="">
      <xdr:nvSpPr>
        <xdr:cNvPr id="10" name="TextShape 1">
          <a:extLst>
            <a:ext uri="{FF2B5EF4-FFF2-40B4-BE49-F238E27FC236}">
              <a16:creationId xmlns:a16="http://schemas.microsoft.com/office/drawing/2014/main" id="{00000000-0008-0000-0400-00000A000000}"/>
            </a:ext>
          </a:extLst>
        </xdr:cNvPr>
        <xdr:cNvSpPr txBox="1"/>
      </xdr:nvSpPr>
      <xdr:spPr>
        <a:xfrm>
          <a:off x="6937452" y="78600407"/>
          <a:ext cx="5846301" cy="324051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5369</xdr:colOff>
      <xdr:row>445</xdr:row>
      <xdr:rowOff>94320</xdr:rowOff>
    </xdr:from>
    <xdr:to>
      <xdr:col>11</xdr:col>
      <xdr:colOff>20253</xdr:colOff>
      <xdr:row>460</xdr:row>
      <xdr:rowOff>10583</xdr:rowOff>
    </xdr:to>
    <xdr:sp macro="" textlink="">
      <xdr:nvSpPr>
        <xdr:cNvPr id="11" name="TextShape 1">
          <a:extLst>
            <a:ext uri="{FF2B5EF4-FFF2-40B4-BE49-F238E27FC236}">
              <a16:creationId xmlns:a16="http://schemas.microsoft.com/office/drawing/2014/main" id="{00000000-0008-0000-0400-00000B000000}"/>
            </a:ext>
          </a:extLst>
        </xdr:cNvPr>
        <xdr:cNvSpPr txBox="1"/>
      </xdr:nvSpPr>
      <xdr:spPr>
        <a:xfrm>
          <a:off x="6937452" y="72473737"/>
          <a:ext cx="5846301" cy="237159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5369</xdr:colOff>
      <xdr:row>407</xdr:row>
      <xdr:rowOff>138960</xdr:rowOff>
    </xdr:from>
    <xdr:to>
      <xdr:col>11</xdr:col>
      <xdr:colOff>20253</xdr:colOff>
      <xdr:row>425</xdr:row>
      <xdr:rowOff>52917</xdr:rowOff>
    </xdr:to>
    <xdr:sp macro="" textlink="">
      <xdr:nvSpPr>
        <xdr:cNvPr id="12" name="TextShape 1">
          <a:extLst>
            <a:ext uri="{FF2B5EF4-FFF2-40B4-BE49-F238E27FC236}">
              <a16:creationId xmlns:a16="http://schemas.microsoft.com/office/drawing/2014/main" id="{00000000-0008-0000-0400-00000C000000}"/>
            </a:ext>
          </a:extLst>
        </xdr:cNvPr>
        <xdr:cNvSpPr txBox="1"/>
      </xdr:nvSpPr>
      <xdr:spPr>
        <a:xfrm>
          <a:off x="6937452" y="66390627"/>
          <a:ext cx="5846301" cy="28137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5</xdr:col>
      <xdr:colOff>5369</xdr:colOff>
      <xdr:row>370</xdr:row>
      <xdr:rowOff>51120</xdr:rowOff>
    </xdr:from>
    <xdr:to>
      <xdr:col>11</xdr:col>
      <xdr:colOff>20253</xdr:colOff>
      <xdr:row>378</xdr:row>
      <xdr:rowOff>164880</xdr:rowOff>
    </xdr:to>
    <xdr:sp macro="" textlink="">
      <xdr:nvSpPr>
        <xdr:cNvPr id="13" name="TextShape 1">
          <a:extLst>
            <a:ext uri="{FF2B5EF4-FFF2-40B4-BE49-F238E27FC236}">
              <a16:creationId xmlns:a16="http://schemas.microsoft.com/office/drawing/2014/main" id="{00000000-0008-0000-0400-00000D000000}"/>
            </a:ext>
          </a:extLst>
        </xdr:cNvPr>
        <xdr:cNvSpPr txBox="1"/>
      </xdr:nvSpPr>
      <xdr:spPr>
        <a:xfrm>
          <a:off x="7315200" y="6224544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5369</xdr:colOff>
      <xdr:row>332</xdr:row>
      <xdr:rowOff>79920</xdr:rowOff>
    </xdr:from>
    <xdr:to>
      <xdr:col>11</xdr:col>
      <xdr:colOff>20253</xdr:colOff>
      <xdr:row>345</xdr:row>
      <xdr:rowOff>63500</xdr:rowOff>
    </xdr:to>
    <xdr:sp macro="" textlink="">
      <xdr:nvSpPr>
        <xdr:cNvPr id="14" name="TextShape 1">
          <a:extLst>
            <a:ext uri="{FF2B5EF4-FFF2-40B4-BE49-F238E27FC236}">
              <a16:creationId xmlns:a16="http://schemas.microsoft.com/office/drawing/2014/main" id="{00000000-0008-0000-0400-00000E000000}"/>
            </a:ext>
          </a:extLst>
        </xdr:cNvPr>
        <xdr:cNvSpPr txBox="1"/>
      </xdr:nvSpPr>
      <xdr:spPr>
        <a:xfrm>
          <a:off x="6937452" y="54224253"/>
          <a:ext cx="5846301" cy="214258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Para los requisitos relacionados con el color, véase la Pauta 1.4.</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5369</xdr:colOff>
      <xdr:row>293</xdr:row>
      <xdr:rowOff>16560</xdr:rowOff>
    </xdr:from>
    <xdr:to>
      <xdr:col>11</xdr:col>
      <xdr:colOff>20253</xdr:colOff>
      <xdr:row>301</xdr:row>
      <xdr:rowOff>156960</xdr:rowOff>
    </xdr:to>
    <xdr:sp macro="" textlink="">
      <xdr:nvSpPr>
        <xdr:cNvPr id="15" name="TextShape 1">
          <a:extLst>
            <a:ext uri="{FF2B5EF4-FFF2-40B4-BE49-F238E27FC236}">
              <a16:creationId xmlns:a16="http://schemas.microsoft.com/office/drawing/2014/main" id="{00000000-0008-0000-0400-00000F000000}"/>
            </a:ext>
          </a:extLst>
        </xdr:cNvPr>
        <xdr:cNvSpPr txBox="1"/>
      </xdr:nvSpPr>
      <xdr:spPr>
        <a:xfrm>
          <a:off x="7315200" y="4937616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5369</xdr:colOff>
      <xdr:row>256</xdr:row>
      <xdr:rowOff>54360</xdr:rowOff>
    </xdr:from>
    <xdr:to>
      <xdr:col>11</xdr:col>
      <xdr:colOff>20253</xdr:colOff>
      <xdr:row>265</xdr:row>
      <xdr:rowOff>76320</xdr:rowOff>
    </xdr:to>
    <xdr:sp macro="" textlink="">
      <xdr:nvSpPr>
        <xdr:cNvPr id="16" name="TextShape 1">
          <a:extLst>
            <a:ext uri="{FF2B5EF4-FFF2-40B4-BE49-F238E27FC236}">
              <a16:creationId xmlns:a16="http://schemas.microsoft.com/office/drawing/2014/main" id="{00000000-0008-0000-0400-000010000000}"/>
            </a:ext>
          </a:extLst>
        </xdr:cNvPr>
        <xdr:cNvSpPr txBox="1"/>
      </xdr:nvSpPr>
      <xdr:spPr>
        <a:xfrm>
          <a:off x="7315200" y="43225200"/>
          <a:ext cx="6172200" cy="15804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5369</xdr:colOff>
      <xdr:row>216</xdr:row>
      <xdr:rowOff>51119</xdr:rowOff>
    </xdr:from>
    <xdr:to>
      <xdr:col>11</xdr:col>
      <xdr:colOff>20253</xdr:colOff>
      <xdr:row>225</xdr:row>
      <xdr:rowOff>74083</xdr:rowOff>
    </xdr:to>
    <xdr:sp macro="" textlink="">
      <xdr:nvSpPr>
        <xdr:cNvPr id="17" name="TextShape 1">
          <a:extLst>
            <a:ext uri="{FF2B5EF4-FFF2-40B4-BE49-F238E27FC236}">
              <a16:creationId xmlns:a16="http://schemas.microsoft.com/office/drawing/2014/main" id="{00000000-0008-0000-0400-000011000000}"/>
            </a:ext>
          </a:extLst>
        </xdr:cNvPr>
        <xdr:cNvSpPr txBox="1"/>
      </xdr:nvSpPr>
      <xdr:spPr>
        <a:xfrm>
          <a:off x="6937452" y="35515869"/>
          <a:ext cx="5846301" cy="1462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5369</xdr:colOff>
      <xdr:row>179</xdr:row>
      <xdr:rowOff>83160</xdr:rowOff>
    </xdr:from>
    <xdr:to>
      <xdr:col>11</xdr:col>
      <xdr:colOff>20253</xdr:colOff>
      <xdr:row>190</xdr:row>
      <xdr:rowOff>52208</xdr:rowOff>
    </xdr:to>
    <xdr:sp macro="" textlink="">
      <xdr:nvSpPr>
        <xdr:cNvPr id="18" name="TextShape 1">
          <a:extLst>
            <a:ext uri="{FF2B5EF4-FFF2-40B4-BE49-F238E27FC236}">
              <a16:creationId xmlns:a16="http://schemas.microsoft.com/office/drawing/2014/main" id="{00000000-0008-0000-0400-000012000000}"/>
            </a:ext>
          </a:extLst>
        </xdr:cNvPr>
        <xdr:cNvSpPr txBox="1"/>
      </xdr:nvSpPr>
      <xdr:spPr>
        <a:xfrm>
          <a:off x="6937452" y="29568327"/>
          <a:ext cx="5846301" cy="176821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proporcionan subtítulos para todo el contenido de audio en directo de los multimedia sincronizados. </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Nota: Los subtítulos pueden ser generados en tiempo real mediante la traducción de textos.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https://www.w3.org/TR/WCAG/#captions-live</a:t>
          </a:r>
          <a:endParaRPr lang="es-ES" sz="1500" b="0" strike="noStrike" spc="-1">
            <a:latin typeface="Times New Roman"/>
          </a:endParaRPr>
        </a:p>
      </xdr:txBody>
    </xdr:sp>
    <xdr:clientData/>
  </xdr:twoCellAnchor>
  <xdr:twoCellAnchor editAs="absolute">
    <xdr:from>
      <xdr:col>4</xdr:col>
      <xdr:colOff>348840</xdr:colOff>
      <xdr:row>142</xdr:row>
      <xdr:rowOff>10080</xdr:rowOff>
    </xdr:from>
    <xdr:to>
      <xdr:col>10</xdr:col>
      <xdr:colOff>955007</xdr:colOff>
      <xdr:row>154</xdr:row>
      <xdr:rowOff>158750</xdr:rowOff>
    </xdr:to>
    <xdr:sp macro="" textlink="">
      <xdr:nvSpPr>
        <xdr:cNvPr id="19" name="TextShape 1">
          <a:extLst>
            <a:ext uri="{FF2B5EF4-FFF2-40B4-BE49-F238E27FC236}">
              <a16:creationId xmlns:a16="http://schemas.microsoft.com/office/drawing/2014/main" id="{00000000-0008-0000-0400-000013000000}"/>
            </a:ext>
          </a:extLst>
        </xdr:cNvPr>
        <xdr:cNvSpPr txBox="1"/>
      </xdr:nvSpPr>
      <xdr:spPr>
        <a:xfrm>
          <a:off x="6910507" y="23515663"/>
          <a:ext cx="5834333" cy="21383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230760</xdr:colOff>
      <xdr:row>104</xdr:row>
      <xdr:rowOff>107280</xdr:rowOff>
    </xdr:from>
    <xdr:to>
      <xdr:col>10</xdr:col>
      <xdr:colOff>836927</xdr:colOff>
      <xdr:row>112</xdr:row>
      <xdr:rowOff>99360</xdr:rowOff>
    </xdr:to>
    <xdr:sp macro="" textlink="">
      <xdr:nvSpPr>
        <xdr:cNvPr id="20" name="TextShape 1">
          <a:extLst>
            <a:ext uri="{FF2B5EF4-FFF2-40B4-BE49-F238E27FC236}">
              <a16:creationId xmlns:a16="http://schemas.microsoft.com/office/drawing/2014/main" id="{00000000-0008-0000-0400-000014000000}"/>
            </a:ext>
          </a:extLst>
        </xdr:cNvPr>
        <xdr:cNvSpPr txBox="1"/>
      </xdr:nvSpPr>
      <xdr:spPr>
        <a:xfrm>
          <a:off x="7164720" y="17913600"/>
          <a:ext cx="6172200" cy="1371600"/>
        </a:xfrm>
        <a:prstGeom prst="rect">
          <a:avLst/>
        </a:prstGeom>
        <a:solidFill>
          <a:srgbClr val="DDDDDD"/>
        </a:solidFill>
        <a:ln>
          <a:noFill/>
        </a:ln>
      </xdr:spPr>
      <xdr:txBody>
        <a:bodyPr lIns="0" tIns="0" rIns="0" bIns="0">
          <a:noAutofit/>
        </a:bodyPr>
        <a:lstStyle/>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8"/>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65</xdr:row>
      <xdr:rowOff>66600</xdr:rowOff>
    </xdr:from>
    <xdr:to>
      <xdr:col>11</xdr:col>
      <xdr:colOff>20253</xdr:colOff>
      <xdr:row>81</xdr:row>
      <xdr:rowOff>135720</xdr:rowOff>
    </xdr:to>
    <xdr:sp macro="" textlink="">
      <xdr:nvSpPr>
        <xdr:cNvPr id="21" name="TextShape 1">
          <a:extLst>
            <a:ext uri="{FF2B5EF4-FFF2-40B4-BE49-F238E27FC236}">
              <a16:creationId xmlns:a16="http://schemas.microsoft.com/office/drawing/2014/main" id="{00000000-0008-0000-0400-000015000000}"/>
            </a:ext>
          </a:extLst>
        </xdr:cNvPr>
        <xdr:cNvSpPr txBox="1"/>
      </xdr:nvSpPr>
      <xdr:spPr>
        <a:xfrm>
          <a:off x="7315200" y="11673000"/>
          <a:ext cx="6172200" cy="2507400"/>
        </a:xfrm>
        <a:prstGeom prst="rect">
          <a:avLst/>
        </a:prstGeom>
        <a:solidFill>
          <a:srgbClr val="DDDDDD"/>
        </a:solidFill>
        <a:ln>
          <a:noFill/>
        </a:ln>
      </xdr:spPr>
      <xdr:txBody>
        <a:bodyPr lIns="0" tIns="0" rIns="0" bIns="0">
          <a:spAutoFit/>
        </a:bodyPr>
        <a:lstStyle/>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60</xdr:row>
      <xdr:rowOff>128520</xdr:rowOff>
    </xdr:from>
    <xdr:to>
      <xdr:col>8</xdr:col>
      <xdr:colOff>447526</xdr:colOff>
      <xdr:row>65</xdr:row>
      <xdr:rowOff>59400</xdr:rowOff>
    </xdr:to>
    <xdr:pic>
      <xdr:nvPicPr>
        <xdr:cNvPr id="23" name="Image 1">
          <a:extLst>
            <a:ext uri="{FF2B5EF4-FFF2-40B4-BE49-F238E27FC236}">
              <a16:creationId xmlns:a16="http://schemas.microsoft.com/office/drawing/2014/main" id="{00000000-0008-0000-0400-000017000000}"/>
            </a:ext>
          </a:extLst>
        </xdr:cNvPr>
        <xdr:cNvPicPr/>
      </xdr:nvPicPr>
      <xdr:blipFill>
        <a:blip xmlns:r="http://schemas.openxmlformats.org/officeDocument/2006/relationships" r:embed="rId1"/>
        <a:stretch/>
      </xdr:blipFill>
      <xdr:spPr>
        <a:xfrm>
          <a:off x="10230840" y="10972800"/>
          <a:ext cx="621000" cy="693000"/>
        </a:xfrm>
        <a:prstGeom prst="rect">
          <a:avLst/>
        </a:prstGeom>
        <a:ln>
          <a:noFill/>
        </a:ln>
      </xdr:spPr>
    </xdr:pic>
    <xdr:clientData/>
  </xdr:twoCellAnchor>
  <xdr:twoCellAnchor editAs="absolute">
    <xdr:from>
      <xdr:col>7</xdr:col>
      <xdr:colOff>578206</xdr:colOff>
      <xdr:row>99</xdr:row>
      <xdr:rowOff>105120</xdr:rowOff>
    </xdr:from>
    <xdr:to>
      <xdr:col>8</xdr:col>
      <xdr:colOff>309646</xdr:colOff>
      <xdr:row>104</xdr:row>
      <xdr:rowOff>36360</xdr:rowOff>
    </xdr:to>
    <xdr:pic>
      <xdr:nvPicPr>
        <xdr:cNvPr id="24" name="Image 1">
          <a:extLst>
            <a:ext uri="{FF2B5EF4-FFF2-40B4-BE49-F238E27FC236}">
              <a16:creationId xmlns:a16="http://schemas.microsoft.com/office/drawing/2014/main" id="{00000000-0008-0000-0400-000018000000}"/>
            </a:ext>
          </a:extLst>
        </xdr:cNvPr>
        <xdr:cNvPicPr/>
      </xdr:nvPicPr>
      <xdr:blipFill>
        <a:blip xmlns:r="http://schemas.openxmlformats.org/officeDocument/2006/relationships" r:embed="rId1"/>
        <a:stretch/>
      </xdr:blipFill>
      <xdr:spPr>
        <a:xfrm>
          <a:off x="10092960" y="17149680"/>
          <a:ext cx="621000" cy="693000"/>
        </a:xfrm>
        <a:prstGeom prst="rect">
          <a:avLst/>
        </a:prstGeom>
        <a:ln>
          <a:noFill/>
        </a:ln>
      </xdr:spPr>
    </xdr:pic>
    <xdr:clientData/>
  </xdr:twoCellAnchor>
  <xdr:twoCellAnchor editAs="absolute">
    <xdr:from>
      <xdr:col>7</xdr:col>
      <xdr:colOff>632431</xdr:colOff>
      <xdr:row>137</xdr:row>
      <xdr:rowOff>31680</xdr:rowOff>
    </xdr:from>
    <xdr:to>
      <xdr:col>8</xdr:col>
      <xdr:colOff>392446</xdr:colOff>
      <xdr:row>141</xdr:row>
      <xdr:rowOff>115200</xdr:rowOff>
    </xdr:to>
    <xdr:pic>
      <xdr:nvPicPr>
        <xdr:cNvPr id="25" name="Image 1">
          <a:extLst>
            <a:ext uri="{FF2B5EF4-FFF2-40B4-BE49-F238E27FC236}">
              <a16:creationId xmlns:a16="http://schemas.microsoft.com/office/drawing/2014/main" id="{00000000-0008-0000-0400-000019000000}"/>
            </a:ext>
          </a:extLst>
        </xdr:cNvPr>
        <xdr:cNvPicPr/>
      </xdr:nvPicPr>
      <xdr:blipFill>
        <a:blip xmlns:r="http://schemas.openxmlformats.org/officeDocument/2006/relationships" r:embed="rId1"/>
        <a:stretch/>
      </xdr:blipFill>
      <xdr:spPr>
        <a:xfrm>
          <a:off x="10175760" y="23417280"/>
          <a:ext cx="621000" cy="693000"/>
        </a:xfrm>
        <a:prstGeom prst="rect">
          <a:avLst/>
        </a:prstGeom>
        <a:ln>
          <a:noFill/>
        </a:ln>
      </xdr:spPr>
    </xdr:pic>
    <xdr:clientData/>
  </xdr:twoCellAnchor>
  <xdr:twoCellAnchor editAs="absolute">
    <xdr:from>
      <xdr:col>7</xdr:col>
      <xdr:colOff>670435</xdr:colOff>
      <xdr:row>174</xdr:row>
      <xdr:rowOff>143640</xdr:rowOff>
    </xdr:from>
    <xdr:to>
      <xdr:col>8</xdr:col>
      <xdr:colOff>456166</xdr:colOff>
      <xdr:row>179</xdr:row>
      <xdr:rowOff>74520</xdr:rowOff>
    </xdr:to>
    <xdr:pic>
      <xdr:nvPicPr>
        <xdr:cNvPr id="26" name="Image 1">
          <a:extLst>
            <a:ext uri="{FF2B5EF4-FFF2-40B4-BE49-F238E27FC236}">
              <a16:creationId xmlns:a16="http://schemas.microsoft.com/office/drawing/2014/main" id="{00000000-0008-0000-0400-00001A000000}"/>
            </a:ext>
          </a:extLst>
        </xdr:cNvPr>
        <xdr:cNvPicPr/>
      </xdr:nvPicPr>
      <xdr:blipFill>
        <a:blip xmlns:r="http://schemas.openxmlformats.org/officeDocument/2006/relationships" r:embed="rId1"/>
        <a:stretch/>
      </xdr:blipFill>
      <xdr:spPr>
        <a:xfrm>
          <a:off x="10239480" y="29718000"/>
          <a:ext cx="621000" cy="693000"/>
        </a:xfrm>
        <a:prstGeom prst="rect">
          <a:avLst/>
        </a:prstGeom>
        <a:ln>
          <a:noFill/>
        </a:ln>
      </xdr:spPr>
    </xdr:pic>
    <xdr:clientData/>
  </xdr:twoCellAnchor>
  <xdr:twoCellAnchor editAs="absolute">
    <xdr:from>
      <xdr:col>7</xdr:col>
      <xdr:colOff>650635</xdr:colOff>
      <xdr:row>211</xdr:row>
      <xdr:rowOff>104040</xdr:rowOff>
    </xdr:from>
    <xdr:to>
      <xdr:col>8</xdr:col>
      <xdr:colOff>436366</xdr:colOff>
      <xdr:row>216</xdr:row>
      <xdr:rowOff>35280</xdr:rowOff>
    </xdr:to>
    <xdr:pic>
      <xdr:nvPicPr>
        <xdr:cNvPr id="27" name="Image 1">
          <a:extLst>
            <a:ext uri="{FF2B5EF4-FFF2-40B4-BE49-F238E27FC236}">
              <a16:creationId xmlns:a16="http://schemas.microsoft.com/office/drawing/2014/main" id="{00000000-0008-0000-0400-00001B000000}"/>
            </a:ext>
          </a:extLst>
        </xdr:cNvPr>
        <xdr:cNvPicPr/>
      </xdr:nvPicPr>
      <xdr:blipFill>
        <a:blip xmlns:r="http://schemas.openxmlformats.org/officeDocument/2006/relationships" r:embed="rId1"/>
        <a:stretch/>
      </xdr:blipFill>
      <xdr:spPr>
        <a:xfrm>
          <a:off x="10219680" y="35867160"/>
          <a:ext cx="621000" cy="693000"/>
        </a:xfrm>
        <a:prstGeom prst="rect">
          <a:avLst/>
        </a:prstGeom>
        <a:ln>
          <a:noFill/>
        </a:ln>
      </xdr:spPr>
    </xdr:pic>
    <xdr:clientData/>
  </xdr:twoCellAnchor>
  <xdr:twoCellAnchor editAs="absolute">
    <xdr:from>
      <xdr:col>7</xdr:col>
      <xdr:colOff>628606</xdr:colOff>
      <xdr:row>251</xdr:row>
      <xdr:rowOff>39600</xdr:rowOff>
    </xdr:from>
    <xdr:to>
      <xdr:col>8</xdr:col>
      <xdr:colOff>360046</xdr:colOff>
      <xdr:row>255</xdr:row>
      <xdr:rowOff>123120</xdr:rowOff>
    </xdr:to>
    <xdr:pic>
      <xdr:nvPicPr>
        <xdr:cNvPr id="28" name="Image 1">
          <a:extLst>
            <a:ext uri="{FF2B5EF4-FFF2-40B4-BE49-F238E27FC236}">
              <a16:creationId xmlns:a16="http://schemas.microsoft.com/office/drawing/2014/main" id="{00000000-0008-0000-0400-00001C000000}"/>
            </a:ext>
          </a:extLst>
        </xdr:cNvPr>
        <xdr:cNvPicPr/>
      </xdr:nvPicPr>
      <xdr:blipFill>
        <a:blip xmlns:r="http://schemas.openxmlformats.org/officeDocument/2006/relationships" r:embed="rId1"/>
        <a:stretch/>
      </xdr:blipFill>
      <xdr:spPr>
        <a:xfrm>
          <a:off x="10143360" y="42448680"/>
          <a:ext cx="621000" cy="693000"/>
        </a:xfrm>
        <a:prstGeom prst="rect">
          <a:avLst/>
        </a:prstGeom>
        <a:ln>
          <a:noFill/>
        </a:ln>
      </xdr:spPr>
    </xdr:pic>
    <xdr:clientData/>
  </xdr:twoCellAnchor>
  <xdr:twoCellAnchor editAs="absolute">
    <xdr:from>
      <xdr:col>7</xdr:col>
      <xdr:colOff>686635</xdr:colOff>
      <xdr:row>288</xdr:row>
      <xdr:rowOff>94320</xdr:rowOff>
    </xdr:from>
    <xdr:to>
      <xdr:col>8</xdr:col>
      <xdr:colOff>472366</xdr:colOff>
      <xdr:row>293</xdr:row>
      <xdr:rowOff>25200</xdr:rowOff>
    </xdr:to>
    <xdr:pic>
      <xdr:nvPicPr>
        <xdr:cNvPr id="29" name="Image 1">
          <a:extLst>
            <a:ext uri="{FF2B5EF4-FFF2-40B4-BE49-F238E27FC236}">
              <a16:creationId xmlns:a16="http://schemas.microsoft.com/office/drawing/2014/main" id="{00000000-0008-0000-0400-00001D000000}"/>
            </a:ext>
          </a:extLst>
        </xdr:cNvPr>
        <xdr:cNvPicPr/>
      </xdr:nvPicPr>
      <xdr:blipFill>
        <a:blip xmlns:r="http://schemas.openxmlformats.org/officeDocument/2006/relationships" r:embed="rId1"/>
        <a:stretch/>
      </xdr:blipFill>
      <xdr:spPr>
        <a:xfrm>
          <a:off x="10255680" y="48691800"/>
          <a:ext cx="621000" cy="693000"/>
        </a:xfrm>
        <a:prstGeom prst="rect">
          <a:avLst/>
        </a:prstGeom>
        <a:ln>
          <a:noFill/>
        </a:ln>
      </xdr:spPr>
    </xdr:pic>
    <xdr:clientData/>
  </xdr:twoCellAnchor>
  <xdr:twoCellAnchor editAs="absolute">
    <xdr:from>
      <xdr:col>7</xdr:col>
      <xdr:colOff>634006</xdr:colOff>
      <xdr:row>327</xdr:row>
      <xdr:rowOff>90000</xdr:rowOff>
    </xdr:from>
    <xdr:to>
      <xdr:col>8</xdr:col>
      <xdr:colOff>365446</xdr:colOff>
      <xdr:row>332</xdr:row>
      <xdr:rowOff>20880</xdr:rowOff>
    </xdr:to>
    <xdr:pic>
      <xdr:nvPicPr>
        <xdr:cNvPr id="30" name="Image 1">
          <a:extLst>
            <a:ext uri="{FF2B5EF4-FFF2-40B4-BE49-F238E27FC236}">
              <a16:creationId xmlns:a16="http://schemas.microsoft.com/office/drawing/2014/main" id="{00000000-0008-0000-0400-00001E000000}"/>
            </a:ext>
          </a:extLst>
        </xdr:cNvPr>
        <xdr:cNvPicPr/>
      </xdr:nvPicPr>
      <xdr:blipFill>
        <a:blip xmlns:r="http://schemas.openxmlformats.org/officeDocument/2006/relationships" r:embed="rId1"/>
        <a:stretch/>
      </xdr:blipFill>
      <xdr:spPr>
        <a:xfrm>
          <a:off x="10148760" y="55181160"/>
          <a:ext cx="621000" cy="693000"/>
        </a:xfrm>
        <a:prstGeom prst="rect">
          <a:avLst/>
        </a:prstGeom>
        <a:ln>
          <a:noFill/>
        </a:ln>
      </xdr:spPr>
    </xdr:pic>
    <xdr:clientData/>
  </xdr:twoCellAnchor>
  <xdr:twoCellAnchor editAs="absolute">
    <xdr:from>
      <xdr:col>7</xdr:col>
      <xdr:colOff>634006</xdr:colOff>
      <xdr:row>365</xdr:row>
      <xdr:rowOff>61200</xdr:rowOff>
    </xdr:from>
    <xdr:to>
      <xdr:col>8</xdr:col>
      <xdr:colOff>365446</xdr:colOff>
      <xdr:row>369</xdr:row>
      <xdr:rowOff>144360</xdr:rowOff>
    </xdr:to>
    <xdr:pic>
      <xdr:nvPicPr>
        <xdr:cNvPr id="31" name="Image 1">
          <a:extLst>
            <a:ext uri="{FF2B5EF4-FFF2-40B4-BE49-F238E27FC236}">
              <a16:creationId xmlns:a16="http://schemas.microsoft.com/office/drawing/2014/main" id="{00000000-0008-0000-0400-00001F000000}"/>
            </a:ext>
          </a:extLst>
        </xdr:cNvPr>
        <xdr:cNvPicPr/>
      </xdr:nvPicPr>
      <xdr:blipFill>
        <a:blip xmlns:r="http://schemas.openxmlformats.org/officeDocument/2006/relationships" r:embed="rId1"/>
        <a:stretch/>
      </xdr:blipFill>
      <xdr:spPr>
        <a:xfrm>
          <a:off x="10148760" y="61493400"/>
          <a:ext cx="621000" cy="693000"/>
        </a:xfrm>
        <a:prstGeom prst="rect">
          <a:avLst/>
        </a:prstGeom>
        <a:ln>
          <a:noFill/>
        </a:ln>
      </xdr:spPr>
    </xdr:pic>
    <xdr:clientData/>
  </xdr:twoCellAnchor>
  <xdr:twoCellAnchor editAs="absolute">
    <xdr:from>
      <xdr:col>7</xdr:col>
      <xdr:colOff>686635</xdr:colOff>
      <xdr:row>403</xdr:row>
      <xdr:rowOff>2502</xdr:rowOff>
    </xdr:from>
    <xdr:to>
      <xdr:col>8</xdr:col>
      <xdr:colOff>472366</xdr:colOff>
      <xdr:row>407</xdr:row>
      <xdr:rowOff>79920</xdr:rowOff>
    </xdr:to>
    <xdr:pic>
      <xdr:nvPicPr>
        <xdr:cNvPr id="32" name="Image 1">
          <a:extLst>
            <a:ext uri="{FF2B5EF4-FFF2-40B4-BE49-F238E27FC236}">
              <a16:creationId xmlns:a16="http://schemas.microsoft.com/office/drawing/2014/main" id="{00000000-0008-0000-0400-000020000000}"/>
            </a:ext>
          </a:extLst>
        </xdr:cNvPr>
        <xdr:cNvPicPr/>
      </xdr:nvPicPr>
      <xdr:blipFill>
        <a:blip xmlns:r="http://schemas.openxmlformats.org/officeDocument/2006/relationships" r:embed="rId1"/>
        <a:stretch/>
      </xdr:blipFill>
      <xdr:spPr>
        <a:xfrm>
          <a:off x="10255680" y="67770000"/>
          <a:ext cx="621000" cy="693000"/>
        </a:xfrm>
        <a:prstGeom prst="rect">
          <a:avLst/>
        </a:prstGeom>
        <a:ln>
          <a:noFill/>
        </a:ln>
      </xdr:spPr>
    </xdr:pic>
    <xdr:clientData/>
  </xdr:twoCellAnchor>
  <xdr:twoCellAnchor editAs="absolute">
    <xdr:from>
      <xdr:col>7</xdr:col>
      <xdr:colOff>634006</xdr:colOff>
      <xdr:row>440</xdr:row>
      <xdr:rowOff>104400</xdr:rowOff>
    </xdr:from>
    <xdr:to>
      <xdr:col>8</xdr:col>
      <xdr:colOff>365446</xdr:colOff>
      <xdr:row>445</xdr:row>
      <xdr:rowOff>35280</xdr:rowOff>
    </xdr:to>
    <xdr:pic>
      <xdr:nvPicPr>
        <xdr:cNvPr id="33" name="Image 1">
          <a:extLst>
            <a:ext uri="{FF2B5EF4-FFF2-40B4-BE49-F238E27FC236}">
              <a16:creationId xmlns:a16="http://schemas.microsoft.com/office/drawing/2014/main" id="{00000000-0008-0000-0400-000021000000}"/>
            </a:ext>
          </a:extLst>
        </xdr:cNvPr>
        <xdr:cNvPicPr/>
      </xdr:nvPicPr>
      <xdr:blipFill>
        <a:blip xmlns:r="http://schemas.openxmlformats.org/officeDocument/2006/relationships" r:embed="rId1"/>
        <a:stretch/>
      </xdr:blipFill>
      <xdr:spPr>
        <a:xfrm>
          <a:off x="10148760" y="74066400"/>
          <a:ext cx="621000" cy="693000"/>
        </a:xfrm>
        <a:prstGeom prst="rect">
          <a:avLst/>
        </a:prstGeom>
        <a:ln>
          <a:noFill/>
        </a:ln>
      </xdr:spPr>
    </xdr:pic>
    <xdr:clientData/>
  </xdr:twoCellAnchor>
  <xdr:twoCellAnchor editAs="absolute">
    <xdr:from>
      <xdr:col>7</xdr:col>
      <xdr:colOff>686635</xdr:colOff>
      <xdr:row>478</xdr:row>
      <xdr:rowOff>93600</xdr:rowOff>
    </xdr:from>
    <xdr:to>
      <xdr:col>8</xdr:col>
      <xdr:colOff>472366</xdr:colOff>
      <xdr:row>483</xdr:row>
      <xdr:rowOff>24480</xdr:rowOff>
    </xdr:to>
    <xdr:pic>
      <xdr:nvPicPr>
        <xdr:cNvPr id="34" name="Image 1">
          <a:extLst>
            <a:ext uri="{FF2B5EF4-FFF2-40B4-BE49-F238E27FC236}">
              <a16:creationId xmlns:a16="http://schemas.microsoft.com/office/drawing/2014/main" id="{00000000-0008-0000-0400-000022000000}"/>
            </a:ext>
          </a:extLst>
        </xdr:cNvPr>
        <xdr:cNvPicPr/>
      </xdr:nvPicPr>
      <xdr:blipFill>
        <a:blip xmlns:r="http://schemas.openxmlformats.org/officeDocument/2006/relationships" r:embed="rId1"/>
        <a:stretch/>
      </xdr:blipFill>
      <xdr:spPr>
        <a:xfrm>
          <a:off x="10255680" y="80396640"/>
          <a:ext cx="621000" cy="693000"/>
        </a:xfrm>
        <a:prstGeom prst="rect">
          <a:avLst/>
        </a:prstGeom>
        <a:ln>
          <a:noFill/>
        </a:ln>
      </xdr:spPr>
    </xdr:pic>
    <xdr:clientData/>
  </xdr:twoCellAnchor>
  <xdr:twoCellAnchor editAs="absolute">
    <xdr:from>
      <xdr:col>7</xdr:col>
      <xdr:colOff>628831</xdr:colOff>
      <xdr:row>516</xdr:row>
      <xdr:rowOff>24840</xdr:rowOff>
    </xdr:from>
    <xdr:to>
      <xdr:col>8</xdr:col>
      <xdr:colOff>388846</xdr:colOff>
      <xdr:row>520</xdr:row>
      <xdr:rowOff>108360</xdr:rowOff>
    </xdr:to>
    <xdr:pic>
      <xdr:nvPicPr>
        <xdr:cNvPr id="35" name="Image 1">
          <a:extLst>
            <a:ext uri="{FF2B5EF4-FFF2-40B4-BE49-F238E27FC236}">
              <a16:creationId xmlns:a16="http://schemas.microsoft.com/office/drawing/2014/main" id="{00000000-0008-0000-0400-000023000000}"/>
            </a:ext>
          </a:extLst>
        </xdr:cNvPr>
        <xdr:cNvPicPr/>
      </xdr:nvPicPr>
      <xdr:blipFill>
        <a:blip xmlns:r="http://schemas.openxmlformats.org/officeDocument/2006/relationships" r:embed="rId1"/>
        <a:stretch/>
      </xdr:blipFill>
      <xdr:spPr>
        <a:xfrm>
          <a:off x="10172160" y="86669280"/>
          <a:ext cx="621000" cy="693000"/>
        </a:xfrm>
        <a:prstGeom prst="rect">
          <a:avLst/>
        </a:prstGeom>
        <a:ln>
          <a:noFill/>
        </a:ln>
      </xdr:spPr>
    </xdr:pic>
    <xdr:clientData/>
  </xdr:twoCellAnchor>
  <xdr:twoCellAnchor editAs="absolute">
    <xdr:from>
      <xdr:col>7</xdr:col>
      <xdr:colOff>639115</xdr:colOff>
      <xdr:row>555</xdr:row>
      <xdr:rowOff>45360</xdr:rowOff>
    </xdr:from>
    <xdr:to>
      <xdr:col>8</xdr:col>
      <xdr:colOff>424846</xdr:colOff>
      <xdr:row>559</xdr:row>
      <xdr:rowOff>128520</xdr:rowOff>
    </xdr:to>
    <xdr:pic>
      <xdr:nvPicPr>
        <xdr:cNvPr id="36" name="Image 1">
          <a:extLst>
            <a:ext uri="{FF2B5EF4-FFF2-40B4-BE49-F238E27FC236}">
              <a16:creationId xmlns:a16="http://schemas.microsoft.com/office/drawing/2014/main" id="{00000000-0008-0000-0400-000024000000}"/>
            </a:ext>
          </a:extLst>
        </xdr:cNvPr>
        <xdr:cNvPicPr/>
      </xdr:nvPicPr>
      <xdr:blipFill>
        <a:blip xmlns:r="http://schemas.openxmlformats.org/officeDocument/2006/relationships" r:embed="rId1"/>
        <a:stretch/>
      </xdr:blipFill>
      <xdr:spPr>
        <a:xfrm>
          <a:off x="10208160" y="93209760"/>
          <a:ext cx="621000" cy="693000"/>
        </a:xfrm>
        <a:prstGeom prst="rect">
          <a:avLst/>
        </a:prstGeom>
        <a:ln>
          <a:noFill/>
        </a:ln>
      </xdr:spPr>
    </xdr:pic>
    <xdr:clientData/>
  </xdr:twoCellAnchor>
  <xdr:twoCellAnchor editAs="absolute">
    <xdr:from>
      <xdr:col>7</xdr:col>
      <xdr:colOff>634006</xdr:colOff>
      <xdr:row>592</xdr:row>
      <xdr:rowOff>87840</xdr:rowOff>
    </xdr:from>
    <xdr:to>
      <xdr:col>8</xdr:col>
      <xdr:colOff>365446</xdr:colOff>
      <xdr:row>597</xdr:row>
      <xdr:rowOff>18720</xdr:rowOff>
    </xdr:to>
    <xdr:pic>
      <xdr:nvPicPr>
        <xdr:cNvPr id="37" name="Image 1">
          <a:extLst>
            <a:ext uri="{FF2B5EF4-FFF2-40B4-BE49-F238E27FC236}">
              <a16:creationId xmlns:a16="http://schemas.microsoft.com/office/drawing/2014/main" id="{00000000-0008-0000-0400-000025000000}"/>
            </a:ext>
          </a:extLst>
        </xdr:cNvPr>
        <xdr:cNvPicPr/>
      </xdr:nvPicPr>
      <xdr:blipFill>
        <a:blip xmlns:r="http://schemas.openxmlformats.org/officeDocument/2006/relationships" r:embed="rId1"/>
        <a:stretch/>
      </xdr:blipFill>
      <xdr:spPr>
        <a:xfrm>
          <a:off x="10148760" y="99441000"/>
          <a:ext cx="621000" cy="693000"/>
        </a:xfrm>
        <a:prstGeom prst="rect">
          <a:avLst/>
        </a:prstGeom>
        <a:ln>
          <a:noFill/>
        </a:ln>
      </xdr:spPr>
    </xdr:pic>
    <xdr:clientData/>
  </xdr:twoCellAnchor>
  <xdr:twoCellAnchor editAs="absolute">
    <xdr:from>
      <xdr:col>7</xdr:col>
      <xdr:colOff>634006</xdr:colOff>
      <xdr:row>630</xdr:row>
      <xdr:rowOff>88560</xdr:rowOff>
    </xdr:from>
    <xdr:to>
      <xdr:col>8</xdr:col>
      <xdr:colOff>365446</xdr:colOff>
      <xdr:row>635</xdr:row>
      <xdr:rowOff>19440</xdr:rowOff>
    </xdr:to>
    <xdr:pic>
      <xdr:nvPicPr>
        <xdr:cNvPr id="38" name="Image 1">
          <a:extLst>
            <a:ext uri="{FF2B5EF4-FFF2-40B4-BE49-F238E27FC236}">
              <a16:creationId xmlns:a16="http://schemas.microsoft.com/office/drawing/2014/main" id="{00000000-0008-0000-0400-000026000000}"/>
            </a:ext>
          </a:extLst>
        </xdr:cNvPr>
        <xdr:cNvPicPr/>
      </xdr:nvPicPr>
      <xdr:blipFill>
        <a:blip xmlns:r="http://schemas.openxmlformats.org/officeDocument/2006/relationships" r:embed="rId1"/>
        <a:stretch/>
      </xdr:blipFill>
      <xdr:spPr>
        <a:xfrm>
          <a:off x="10148760" y="105782760"/>
          <a:ext cx="621000" cy="693000"/>
        </a:xfrm>
        <a:prstGeom prst="rect">
          <a:avLst/>
        </a:prstGeom>
        <a:ln>
          <a:noFill/>
        </a:ln>
      </xdr:spPr>
    </xdr:pic>
    <xdr:clientData/>
  </xdr:twoCellAnchor>
  <xdr:twoCellAnchor editAs="absolute">
    <xdr:from>
      <xdr:col>7</xdr:col>
      <xdr:colOff>634006</xdr:colOff>
      <xdr:row>667</xdr:row>
      <xdr:rowOff>82800</xdr:rowOff>
    </xdr:from>
    <xdr:to>
      <xdr:col>8</xdr:col>
      <xdr:colOff>365446</xdr:colOff>
      <xdr:row>671</xdr:row>
      <xdr:rowOff>110160</xdr:rowOff>
    </xdr:to>
    <xdr:pic>
      <xdr:nvPicPr>
        <xdr:cNvPr id="39" name="Image 1">
          <a:extLst>
            <a:ext uri="{FF2B5EF4-FFF2-40B4-BE49-F238E27FC236}">
              <a16:creationId xmlns:a16="http://schemas.microsoft.com/office/drawing/2014/main" id="{00000000-0008-0000-0400-000027000000}"/>
            </a:ext>
          </a:extLst>
        </xdr:cNvPr>
        <xdr:cNvPicPr/>
      </xdr:nvPicPr>
      <xdr:blipFill>
        <a:blip xmlns:r="http://schemas.openxmlformats.org/officeDocument/2006/relationships" r:embed="rId1"/>
        <a:stretch/>
      </xdr:blipFill>
      <xdr:spPr>
        <a:xfrm>
          <a:off x="10148760" y="112014000"/>
          <a:ext cx="621000" cy="693000"/>
        </a:xfrm>
        <a:prstGeom prst="rect">
          <a:avLst/>
        </a:prstGeom>
        <a:ln>
          <a:noFill/>
        </a:ln>
      </xdr:spPr>
    </xdr:pic>
    <xdr:clientData/>
  </xdr:twoCellAnchor>
  <xdr:twoCellAnchor editAs="absolute">
    <xdr:from>
      <xdr:col>7</xdr:col>
      <xdr:colOff>587926</xdr:colOff>
      <xdr:row>745</xdr:row>
      <xdr:rowOff>166680</xdr:rowOff>
    </xdr:from>
    <xdr:to>
      <xdr:col>8</xdr:col>
      <xdr:colOff>319366</xdr:colOff>
      <xdr:row>749</xdr:row>
      <xdr:rowOff>143280</xdr:rowOff>
    </xdr:to>
    <xdr:pic>
      <xdr:nvPicPr>
        <xdr:cNvPr id="40" name="Image 1">
          <a:extLst>
            <a:ext uri="{FF2B5EF4-FFF2-40B4-BE49-F238E27FC236}">
              <a16:creationId xmlns:a16="http://schemas.microsoft.com/office/drawing/2014/main" id="{00000000-0008-0000-0400-000028000000}"/>
            </a:ext>
          </a:extLst>
        </xdr:cNvPr>
        <xdr:cNvPicPr/>
      </xdr:nvPicPr>
      <xdr:blipFill>
        <a:blip xmlns:r="http://schemas.openxmlformats.org/officeDocument/2006/relationships" r:embed="rId1"/>
        <a:stretch/>
      </xdr:blipFill>
      <xdr:spPr>
        <a:xfrm>
          <a:off x="10102680" y="126187200"/>
          <a:ext cx="621000" cy="693000"/>
        </a:xfrm>
        <a:prstGeom prst="rect">
          <a:avLst/>
        </a:prstGeom>
        <a:ln>
          <a:noFill/>
        </a:ln>
      </xdr:spPr>
    </xdr:pic>
    <xdr:clientData/>
  </xdr:twoCellAnchor>
  <xdr:twoCellAnchor editAs="absolute">
    <xdr:from>
      <xdr:col>7</xdr:col>
      <xdr:colOff>633481</xdr:colOff>
      <xdr:row>706</xdr:row>
      <xdr:rowOff>37443</xdr:rowOff>
    </xdr:from>
    <xdr:to>
      <xdr:col>8</xdr:col>
      <xdr:colOff>374446</xdr:colOff>
      <xdr:row>710</xdr:row>
      <xdr:rowOff>14043</xdr:rowOff>
    </xdr:to>
    <xdr:pic>
      <xdr:nvPicPr>
        <xdr:cNvPr id="41" name="Image 1">
          <a:extLst>
            <a:ext uri="{FF2B5EF4-FFF2-40B4-BE49-F238E27FC236}">
              <a16:creationId xmlns:a16="http://schemas.microsoft.com/office/drawing/2014/main" id="{00000000-0008-0000-0400-000029000000}"/>
            </a:ext>
          </a:extLst>
        </xdr:cNvPr>
        <xdr:cNvPicPr/>
      </xdr:nvPicPr>
      <xdr:blipFill>
        <a:blip xmlns:r="http://schemas.openxmlformats.org/officeDocument/2006/relationships" r:embed="rId1"/>
        <a:stretch/>
      </xdr:blipFill>
      <xdr:spPr>
        <a:xfrm>
          <a:off x="9650481" y="114930110"/>
          <a:ext cx="577048" cy="653933"/>
        </a:xfrm>
        <a:prstGeom prst="rect">
          <a:avLst/>
        </a:prstGeom>
        <a:ln>
          <a:noFill/>
        </a:ln>
      </xdr:spPr>
    </xdr:pic>
    <xdr:clientData/>
  </xdr:twoCellAnchor>
  <xdr:twoCellAnchor>
    <xdr:from>
      <xdr:col>0</xdr:col>
      <xdr:colOff>0</xdr:colOff>
      <xdr:row>0</xdr:row>
      <xdr:rowOff>0</xdr:rowOff>
    </xdr:from>
    <xdr:to>
      <xdr:col>7</xdr:col>
      <xdr:colOff>723900</xdr:colOff>
      <xdr:row>53</xdr:row>
      <xdr:rowOff>66675</xdr:rowOff>
    </xdr:to>
    <xdr:sp macro="" textlink="">
      <xdr:nvSpPr>
        <xdr:cNvPr id="4100" name="_x0000_t202" hidden="1">
          <a:extLst>
            <a:ext uri="{FF2B5EF4-FFF2-40B4-BE49-F238E27FC236}">
              <a16:creationId xmlns:a16="http://schemas.microsoft.com/office/drawing/2014/main" id="{00000000-0008-0000-04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53</xdr:row>
      <xdr:rowOff>66675</xdr:rowOff>
    </xdr:to>
    <xdr:sp macro="" textlink="">
      <xdr:nvSpPr>
        <xdr:cNvPr id="4098" name="_x0000_t202" hidden="1">
          <a:extLst>
            <a:ext uri="{FF2B5EF4-FFF2-40B4-BE49-F238E27FC236}">
              <a16:creationId xmlns:a16="http://schemas.microsoft.com/office/drawing/2014/main" id="{00000000-0008-0000-04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101" name="_x0000_t202" hidden="1">
          <a:extLst>
            <a:ext uri="{FF2B5EF4-FFF2-40B4-BE49-F238E27FC236}">
              <a16:creationId xmlns:a16="http://schemas.microsoft.com/office/drawing/2014/main" id="{00000000-0008-0000-04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2" name="_x0000_t202" hidden="1">
          <a:extLst>
            <a:ext uri="{FF2B5EF4-FFF2-40B4-BE49-F238E27FC236}">
              <a16:creationId xmlns:a16="http://schemas.microsoft.com/office/drawing/2014/main" id="{00000000-0008-0000-04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3" name="AutoShape 5">
          <a:extLst>
            <a:ext uri="{FF2B5EF4-FFF2-40B4-BE49-F238E27FC236}">
              <a16:creationId xmlns:a16="http://schemas.microsoft.com/office/drawing/2014/main" id="{00000000-0008-0000-0400-00002B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4" name="AutoShape 4">
          <a:extLst>
            <a:ext uri="{FF2B5EF4-FFF2-40B4-BE49-F238E27FC236}">
              <a16:creationId xmlns:a16="http://schemas.microsoft.com/office/drawing/2014/main" id="{00000000-0008-0000-0400-00002C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5" name="AutoShape 5">
          <a:extLst>
            <a:ext uri="{FF2B5EF4-FFF2-40B4-BE49-F238E27FC236}">
              <a16:creationId xmlns:a16="http://schemas.microsoft.com/office/drawing/2014/main" id="{00000000-0008-0000-0400-00002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6" name="AutoShape 4">
          <a:extLst>
            <a:ext uri="{FF2B5EF4-FFF2-40B4-BE49-F238E27FC236}">
              <a16:creationId xmlns:a16="http://schemas.microsoft.com/office/drawing/2014/main" id="{00000000-0008-0000-0400-00002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7" name="AutoShape 5">
          <a:extLst>
            <a:ext uri="{FF2B5EF4-FFF2-40B4-BE49-F238E27FC236}">
              <a16:creationId xmlns:a16="http://schemas.microsoft.com/office/drawing/2014/main" id="{00000000-0008-0000-0400-00002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8" name="AutoShape 4">
          <a:extLst>
            <a:ext uri="{FF2B5EF4-FFF2-40B4-BE49-F238E27FC236}">
              <a16:creationId xmlns:a16="http://schemas.microsoft.com/office/drawing/2014/main" id="{00000000-0008-0000-0400-00003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9" name="AutoShape 5">
          <a:extLst>
            <a:ext uri="{FF2B5EF4-FFF2-40B4-BE49-F238E27FC236}">
              <a16:creationId xmlns:a16="http://schemas.microsoft.com/office/drawing/2014/main" id="{00000000-0008-0000-0400-00003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0" name="AutoShape 4">
          <a:extLst>
            <a:ext uri="{FF2B5EF4-FFF2-40B4-BE49-F238E27FC236}">
              <a16:creationId xmlns:a16="http://schemas.microsoft.com/office/drawing/2014/main" id="{00000000-0008-0000-0400-00003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1" name="AutoShape 5">
          <a:extLst>
            <a:ext uri="{FF2B5EF4-FFF2-40B4-BE49-F238E27FC236}">
              <a16:creationId xmlns:a16="http://schemas.microsoft.com/office/drawing/2014/main" id="{00000000-0008-0000-0400-00003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2" name="AutoShape 4">
          <a:extLst>
            <a:ext uri="{FF2B5EF4-FFF2-40B4-BE49-F238E27FC236}">
              <a16:creationId xmlns:a16="http://schemas.microsoft.com/office/drawing/2014/main" id="{00000000-0008-0000-0400-00003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3" name="AutoShape 5">
          <a:extLst>
            <a:ext uri="{FF2B5EF4-FFF2-40B4-BE49-F238E27FC236}">
              <a16:creationId xmlns:a16="http://schemas.microsoft.com/office/drawing/2014/main" id="{00000000-0008-0000-0400-00003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4" name="AutoShape 4">
          <a:extLst>
            <a:ext uri="{FF2B5EF4-FFF2-40B4-BE49-F238E27FC236}">
              <a16:creationId xmlns:a16="http://schemas.microsoft.com/office/drawing/2014/main" id="{00000000-0008-0000-0400-00003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editAs="absolute">
    <xdr:from>
      <xdr:col>4</xdr:col>
      <xdr:colOff>328080</xdr:colOff>
      <xdr:row>24</xdr:row>
      <xdr:rowOff>137583</xdr:rowOff>
    </xdr:from>
    <xdr:to>
      <xdr:col>17</xdr:col>
      <xdr:colOff>42333</xdr:colOff>
      <xdr:row>54</xdr:row>
      <xdr:rowOff>146110</xdr:rowOff>
    </xdr:to>
    <xdr:sp macro="" textlink="">
      <xdr:nvSpPr>
        <xdr:cNvPr id="58" name="TextShape 1">
          <a:extLst>
            <a:ext uri="{FF2B5EF4-FFF2-40B4-BE49-F238E27FC236}">
              <a16:creationId xmlns:a16="http://schemas.microsoft.com/office/drawing/2014/main" id="{00000000-0008-0000-0400-00003A000000}"/>
            </a:ext>
          </a:extLst>
        </xdr:cNvPr>
        <xdr:cNvSpPr txBox="1"/>
      </xdr:nvSpPr>
      <xdr:spPr>
        <a:xfrm>
          <a:off x="6889747" y="5132916"/>
          <a:ext cx="11017253" cy="4453527"/>
        </a:xfrm>
        <a:prstGeom prst="rect">
          <a:avLst/>
        </a:prstGeom>
        <a:solidFill>
          <a:srgbClr val="DDDDDD"/>
        </a:solidFill>
        <a:ln>
          <a:noFill/>
        </a:ln>
      </xdr:spPr>
      <xdr:txBody>
        <a:bodyPr wrap="square" lIns="0" tIns="0" rIns="0" bIns="0">
          <a:spAutoFit/>
        </a:bodyPr>
        <a:lstStyle/>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endParaRPr lang="es-ES" sz="1600" b="0" i="0" u="none" strike="noStrike" baseline="0"/>
        </a:p>
        <a:p>
          <a:r>
            <a:rPr lang="es-ES" sz="1500" b="1" strike="noStrike" spc="-1">
              <a:solidFill>
                <a:srgbClr val="3465A4"/>
              </a:solidFill>
              <a:latin typeface="Arial"/>
              <a:ea typeface="Linux Libertine G"/>
              <a:cs typeface="+mn-cs"/>
            </a:rPr>
            <a:t>http://www.w3.org/TR/WCAG/#text-alternatives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5369</xdr:colOff>
      <xdr:row>29</xdr:row>
      <xdr:rowOff>15120</xdr:rowOff>
    </xdr:from>
    <xdr:to>
      <xdr:col>11</xdr:col>
      <xdr:colOff>437400</xdr:colOff>
      <xdr:row>55</xdr:row>
      <xdr:rowOff>232833</xdr:rowOff>
    </xdr:to>
    <xdr:sp macro="" textlink="">
      <xdr:nvSpPr>
        <xdr:cNvPr id="41" name="TextShape 1">
          <a:extLst>
            <a:ext uri="{FF2B5EF4-FFF2-40B4-BE49-F238E27FC236}">
              <a16:creationId xmlns:a16="http://schemas.microsoft.com/office/drawing/2014/main" id="{00000000-0008-0000-0500-000029000000}"/>
            </a:ext>
          </a:extLst>
        </xdr:cNvPr>
        <xdr:cNvSpPr txBox="1"/>
      </xdr:nvSpPr>
      <xdr:spPr>
        <a:xfrm>
          <a:off x="6937452" y="5751287"/>
          <a:ext cx="5861281" cy="4070046"/>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https://www.w3.org/TR/WCAG/#keyboard</a:t>
          </a:r>
          <a:endParaRPr lang="es-ES" sz="1500" b="0" strike="noStrike" spc="-1">
            <a:latin typeface="Times New Roman"/>
          </a:endParaRPr>
        </a:p>
      </xdr:txBody>
    </xdr:sp>
    <xdr:clientData/>
  </xdr:twoCellAnchor>
  <xdr:twoCellAnchor editAs="absolute">
    <xdr:from>
      <xdr:col>4</xdr:col>
      <xdr:colOff>344160</xdr:colOff>
      <xdr:row>634</xdr:row>
      <xdr:rowOff>60840</xdr:rowOff>
    </xdr:from>
    <xdr:to>
      <xdr:col>11</xdr:col>
      <xdr:colOff>413640</xdr:colOff>
      <xdr:row>657</xdr:row>
      <xdr:rowOff>134061</xdr:rowOff>
    </xdr:to>
    <xdr:sp macro="" textlink="">
      <xdr:nvSpPr>
        <xdr:cNvPr id="42" name="TextShape 1">
          <a:extLst>
            <a:ext uri="{FF2B5EF4-FFF2-40B4-BE49-F238E27FC236}">
              <a16:creationId xmlns:a16="http://schemas.microsoft.com/office/drawing/2014/main" id="{00000000-0008-0000-0500-00002A000000}"/>
            </a:ext>
          </a:extLst>
        </xdr:cNvPr>
        <xdr:cNvSpPr txBox="1"/>
      </xdr:nvSpPr>
      <xdr:spPr>
        <a:xfrm>
          <a:off x="6905827" y="99692340"/>
          <a:ext cx="5869146" cy="348105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4</xdr:col>
      <xdr:colOff>332280</xdr:colOff>
      <xdr:row>596</xdr:row>
      <xdr:rowOff>87120</xdr:rowOff>
    </xdr:from>
    <xdr:to>
      <xdr:col>11</xdr:col>
      <xdr:colOff>413640</xdr:colOff>
      <xdr:row>609</xdr:row>
      <xdr:rowOff>95250</xdr:rowOff>
    </xdr:to>
    <xdr:sp macro="" textlink="">
      <xdr:nvSpPr>
        <xdr:cNvPr id="43" name="TextShape 1">
          <a:extLst>
            <a:ext uri="{FF2B5EF4-FFF2-40B4-BE49-F238E27FC236}">
              <a16:creationId xmlns:a16="http://schemas.microsoft.com/office/drawing/2014/main" id="{00000000-0008-0000-0500-00002B000000}"/>
            </a:ext>
          </a:extLst>
        </xdr:cNvPr>
        <xdr:cNvSpPr txBox="1"/>
      </xdr:nvSpPr>
      <xdr:spPr>
        <a:xfrm>
          <a:off x="6893947" y="93823703"/>
          <a:ext cx="5881026" cy="1934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https://www.w3.org/TR/WCAG/#label-in-name</a:t>
          </a:r>
          <a:endParaRPr lang="es-ES" sz="1500" b="0" strike="noStrike" spc="-1">
            <a:latin typeface="Times New Roman"/>
          </a:endParaRPr>
        </a:p>
      </xdr:txBody>
    </xdr:sp>
    <xdr:clientData/>
  </xdr:twoCellAnchor>
  <xdr:twoCellAnchor editAs="absolute">
    <xdr:from>
      <xdr:col>5</xdr:col>
      <xdr:colOff>5369</xdr:colOff>
      <xdr:row>558</xdr:row>
      <xdr:rowOff>2501</xdr:rowOff>
    </xdr:from>
    <xdr:to>
      <xdr:col>11</xdr:col>
      <xdr:colOff>476640</xdr:colOff>
      <xdr:row>586</xdr:row>
      <xdr:rowOff>0</xdr:rowOff>
    </xdr:to>
    <xdr:sp macro="" textlink="">
      <xdr:nvSpPr>
        <xdr:cNvPr id="44" name="TextShape 1">
          <a:extLst>
            <a:ext uri="{FF2B5EF4-FFF2-40B4-BE49-F238E27FC236}">
              <a16:creationId xmlns:a16="http://schemas.microsoft.com/office/drawing/2014/main" id="{00000000-0008-0000-0500-00002C000000}"/>
            </a:ext>
          </a:extLst>
        </xdr:cNvPr>
        <xdr:cNvSpPr txBox="1"/>
      </xdr:nvSpPr>
      <xdr:spPr>
        <a:xfrm>
          <a:off x="6937452" y="87823001"/>
          <a:ext cx="5900521" cy="41461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https://www.w3.org/TR/WCAG/#pointer-cancellation</a:t>
          </a:r>
          <a:endParaRPr lang="es-ES" sz="1500" b="0" strike="noStrike" spc="-1">
            <a:latin typeface="Times New Roman"/>
          </a:endParaRPr>
        </a:p>
      </xdr:txBody>
    </xdr:sp>
    <xdr:clientData/>
  </xdr:twoCellAnchor>
  <xdr:twoCellAnchor editAs="absolute">
    <xdr:from>
      <xdr:col>4</xdr:col>
      <xdr:colOff>341280</xdr:colOff>
      <xdr:row>520</xdr:row>
      <xdr:rowOff>100800</xdr:rowOff>
    </xdr:from>
    <xdr:to>
      <xdr:col>11</xdr:col>
      <xdr:colOff>413640</xdr:colOff>
      <xdr:row>533</xdr:row>
      <xdr:rowOff>37800</xdr:rowOff>
    </xdr:to>
    <xdr:sp macro="" textlink="">
      <xdr:nvSpPr>
        <xdr:cNvPr id="45" name="TextShape 1">
          <a:extLst>
            <a:ext uri="{FF2B5EF4-FFF2-40B4-BE49-F238E27FC236}">
              <a16:creationId xmlns:a16="http://schemas.microsoft.com/office/drawing/2014/main" id="{00000000-0008-0000-0500-00002D000000}"/>
            </a:ext>
          </a:extLst>
        </xdr:cNvPr>
        <xdr:cNvSpPr txBox="1"/>
      </xdr:nvSpPr>
      <xdr:spPr>
        <a:xfrm>
          <a:off x="7275240" y="84132000"/>
          <a:ext cx="621216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https://www.w3.org/TR/WCAG/#pointer-gestures</a:t>
          </a:r>
          <a:endParaRPr lang="es-ES" sz="1500" b="0" strike="noStrike" spc="-1">
            <a:latin typeface="Times New Roman"/>
          </a:endParaRPr>
        </a:p>
      </xdr:txBody>
    </xdr:sp>
    <xdr:clientData/>
  </xdr:twoCellAnchor>
  <xdr:twoCellAnchor editAs="absolute">
    <xdr:from>
      <xdr:col>4</xdr:col>
      <xdr:colOff>355320</xdr:colOff>
      <xdr:row>483</xdr:row>
      <xdr:rowOff>45360</xdr:rowOff>
    </xdr:from>
    <xdr:to>
      <xdr:col>11</xdr:col>
      <xdr:colOff>413640</xdr:colOff>
      <xdr:row>493</xdr:row>
      <xdr:rowOff>26640</xdr:rowOff>
    </xdr:to>
    <xdr:sp macro="" textlink="">
      <xdr:nvSpPr>
        <xdr:cNvPr id="46" name="TextShape 1">
          <a:extLst>
            <a:ext uri="{FF2B5EF4-FFF2-40B4-BE49-F238E27FC236}">
              <a16:creationId xmlns:a16="http://schemas.microsoft.com/office/drawing/2014/main" id="{00000000-0008-0000-0500-00002E000000}"/>
            </a:ext>
          </a:extLst>
        </xdr:cNvPr>
        <xdr:cNvSpPr txBox="1"/>
      </xdr:nvSpPr>
      <xdr:spPr>
        <a:xfrm>
          <a:off x="7289280" y="78181200"/>
          <a:ext cx="6198120" cy="15055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https://www.w3.org/TR/WCAG/#focus-visible</a:t>
          </a:r>
          <a:endParaRPr lang="es-ES" sz="1500" b="0" strike="noStrike" spc="-1">
            <a:latin typeface="Times New Roman"/>
          </a:endParaRPr>
        </a:p>
      </xdr:txBody>
    </xdr:sp>
    <xdr:clientData/>
  </xdr:twoCellAnchor>
  <xdr:twoCellAnchor editAs="absolute">
    <xdr:from>
      <xdr:col>5</xdr:col>
      <xdr:colOff>5369</xdr:colOff>
      <xdr:row>446</xdr:row>
      <xdr:rowOff>2862</xdr:rowOff>
    </xdr:from>
    <xdr:to>
      <xdr:col>11</xdr:col>
      <xdr:colOff>417960</xdr:colOff>
      <xdr:row>457</xdr:row>
      <xdr:rowOff>141177</xdr:rowOff>
    </xdr:to>
    <xdr:sp macro="" textlink="">
      <xdr:nvSpPr>
        <xdr:cNvPr id="47" name="TextShape 1">
          <a:extLst>
            <a:ext uri="{FF2B5EF4-FFF2-40B4-BE49-F238E27FC236}">
              <a16:creationId xmlns:a16="http://schemas.microsoft.com/office/drawing/2014/main" id="{00000000-0008-0000-0500-00002F000000}"/>
            </a:ext>
          </a:extLst>
        </xdr:cNvPr>
        <xdr:cNvSpPr txBox="1"/>
      </xdr:nvSpPr>
      <xdr:spPr>
        <a:xfrm>
          <a:off x="6937452" y="70434945"/>
          <a:ext cx="5841841"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https://www.w3.org/TR/WCAG/#headings-and-labels</a:t>
          </a:r>
          <a:endParaRPr lang="es-ES" sz="1500" b="0" strike="noStrike" spc="-1">
            <a:latin typeface="Times New Roman"/>
          </a:endParaRPr>
        </a:p>
      </xdr:txBody>
    </xdr:sp>
    <xdr:clientData/>
  </xdr:twoCellAnchor>
  <xdr:twoCellAnchor editAs="absolute">
    <xdr:from>
      <xdr:col>5</xdr:col>
      <xdr:colOff>494</xdr:colOff>
      <xdr:row>408</xdr:row>
      <xdr:rowOff>1421</xdr:rowOff>
    </xdr:from>
    <xdr:to>
      <xdr:col>11</xdr:col>
      <xdr:colOff>413640</xdr:colOff>
      <xdr:row>418</xdr:row>
      <xdr:rowOff>66690</xdr:rowOff>
    </xdr:to>
    <xdr:sp macro="" textlink="">
      <xdr:nvSpPr>
        <xdr:cNvPr id="48" name="TextShape 1">
          <a:extLst>
            <a:ext uri="{FF2B5EF4-FFF2-40B4-BE49-F238E27FC236}">
              <a16:creationId xmlns:a16="http://schemas.microsoft.com/office/drawing/2014/main" id="{00000000-0008-0000-0500-000030000000}"/>
            </a:ext>
          </a:extLst>
        </xdr:cNvPr>
        <xdr:cNvSpPr txBox="1"/>
      </xdr:nvSpPr>
      <xdr:spPr>
        <a:xfrm>
          <a:off x="6932577" y="64538588"/>
          <a:ext cx="5842396" cy="1546935"/>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8"/>
            </a:rPr>
            <a:t>https://www.w3.org/TR/WCAG/#multiple-ways</a:t>
          </a:r>
          <a:endParaRPr lang="es-ES" sz="1500" b="0" strike="noStrike" spc="-1">
            <a:latin typeface="Times New Roman"/>
          </a:endParaRPr>
        </a:p>
      </xdr:txBody>
    </xdr:sp>
    <xdr:clientData/>
  </xdr:twoCellAnchor>
  <xdr:twoCellAnchor editAs="absolute">
    <xdr:from>
      <xdr:col>4</xdr:col>
      <xdr:colOff>354960</xdr:colOff>
      <xdr:row>369</xdr:row>
      <xdr:rowOff>23760</xdr:rowOff>
    </xdr:from>
    <xdr:to>
      <xdr:col>11</xdr:col>
      <xdr:colOff>413640</xdr:colOff>
      <xdr:row>382</xdr:row>
      <xdr:rowOff>21167</xdr:rowOff>
    </xdr:to>
    <xdr:sp macro="" textlink="">
      <xdr:nvSpPr>
        <xdr:cNvPr id="49" name="TextShape 1">
          <a:extLst>
            <a:ext uri="{FF2B5EF4-FFF2-40B4-BE49-F238E27FC236}">
              <a16:creationId xmlns:a16="http://schemas.microsoft.com/office/drawing/2014/main" id="{00000000-0008-0000-0500-000031000000}"/>
            </a:ext>
          </a:extLst>
        </xdr:cNvPr>
        <xdr:cNvSpPr txBox="1"/>
      </xdr:nvSpPr>
      <xdr:spPr>
        <a:xfrm>
          <a:off x="6916627" y="58517843"/>
          <a:ext cx="5858346" cy="19235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https://www.w3.org/TR/WCAG/#link-purpose-in-context</a:t>
          </a:r>
          <a:endParaRPr lang="es-ES" sz="1500" b="0" strike="noStrike" spc="-1">
            <a:latin typeface="Times New Roman"/>
          </a:endParaRPr>
        </a:p>
      </xdr:txBody>
    </xdr:sp>
    <xdr:clientData/>
  </xdr:twoCellAnchor>
  <xdr:twoCellAnchor editAs="absolute">
    <xdr:from>
      <xdr:col>5</xdr:col>
      <xdr:colOff>5369</xdr:colOff>
      <xdr:row>331</xdr:row>
      <xdr:rowOff>143640</xdr:rowOff>
    </xdr:from>
    <xdr:to>
      <xdr:col>11</xdr:col>
      <xdr:colOff>439560</xdr:colOff>
      <xdr:row>344</xdr:row>
      <xdr:rowOff>81000</xdr:rowOff>
    </xdr:to>
    <xdr:sp macro="" textlink="">
      <xdr:nvSpPr>
        <xdr:cNvPr id="50" name="TextShape 1">
          <a:extLst>
            <a:ext uri="{FF2B5EF4-FFF2-40B4-BE49-F238E27FC236}">
              <a16:creationId xmlns:a16="http://schemas.microsoft.com/office/drawing/2014/main" id="{00000000-0008-0000-0500-000032000000}"/>
            </a:ext>
          </a:extLst>
        </xdr:cNvPr>
        <xdr:cNvSpPr txBox="1"/>
      </xdr:nvSpPr>
      <xdr:spPr>
        <a:xfrm>
          <a:off x="7315200" y="54088560"/>
          <a:ext cx="619812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https://www.w3.org/TR/WCAG/#focus-order</a:t>
          </a:r>
          <a:endParaRPr lang="es-ES" sz="1500" b="0" strike="noStrike" spc="-1">
            <a:latin typeface="Times New Roman"/>
          </a:endParaRPr>
        </a:p>
      </xdr:txBody>
    </xdr:sp>
    <xdr:clientData/>
  </xdr:twoCellAnchor>
  <xdr:twoCellAnchor editAs="absolute">
    <xdr:from>
      <xdr:col>4</xdr:col>
      <xdr:colOff>320400</xdr:colOff>
      <xdr:row>293</xdr:row>
      <xdr:rowOff>108720</xdr:rowOff>
    </xdr:from>
    <xdr:to>
      <xdr:col>11</xdr:col>
      <xdr:colOff>413640</xdr:colOff>
      <xdr:row>302</xdr:row>
      <xdr:rowOff>17280</xdr:rowOff>
    </xdr:to>
    <xdr:sp macro="" textlink="">
      <xdr:nvSpPr>
        <xdr:cNvPr id="51" name="TextShape 1">
          <a:extLst>
            <a:ext uri="{FF2B5EF4-FFF2-40B4-BE49-F238E27FC236}">
              <a16:creationId xmlns:a16="http://schemas.microsoft.com/office/drawing/2014/main" id="{00000000-0008-0000-0500-000033000000}"/>
            </a:ext>
          </a:extLst>
        </xdr:cNvPr>
        <xdr:cNvSpPr txBox="1"/>
      </xdr:nvSpPr>
      <xdr:spPr>
        <a:xfrm>
          <a:off x="7254360" y="48006000"/>
          <a:ext cx="62330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https://www.w3.org/TR/WCAG/#page-titled</a:t>
          </a:r>
          <a:endParaRPr lang="es-ES" sz="1500" b="0" strike="noStrike" spc="-1">
            <a:latin typeface="Times New Roman"/>
          </a:endParaRPr>
        </a:p>
      </xdr:txBody>
    </xdr:sp>
    <xdr:clientData/>
  </xdr:twoCellAnchor>
  <xdr:twoCellAnchor editAs="absolute">
    <xdr:from>
      <xdr:col>4</xdr:col>
      <xdr:colOff>343800</xdr:colOff>
      <xdr:row>256</xdr:row>
      <xdr:rowOff>146178</xdr:rowOff>
    </xdr:from>
    <xdr:to>
      <xdr:col>11</xdr:col>
      <xdr:colOff>413640</xdr:colOff>
      <xdr:row>265</xdr:row>
      <xdr:rowOff>60480</xdr:rowOff>
    </xdr:to>
    <xdr:sp macro="" textlink="">
      <xdr:nvSpPr>
        <xdr:cNvPr id="52" name="TextShape 1">
          <a:extLst>
            <a:ext uri="{FF2B5EF4-FFF2-40B4-BE49-F238E27FC236}">
              <a16:creationId xmlns:a16="http://schemas.microsoft.com/office/drawing/2014/main" id="{00000000-0008-0000-0500-000034000000}"/>
            </a:ext>
          </a:extLst>
        </xdr:cNvPr>
        <xdr:cNvSpPr txBox="1"/>
      </xdr:nvSpPr>
      <xdr:spPr>
        <a:xfrm>
          <a:off x="7277760" y="42153840"/>
          <a:ext cx="62096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https://www.w3.org/TR/WCAG/#bypass-blocks</a:t>
          </a:r>
          <a:endParaRPr lang="es-ES" sz="1500" b="0" strike="noStrike" spc="-1">
            <a:latin typeface="Times New Roman"/>
          </a:endParaRPr>
        </a:p>
      </xdr:txBody>
    </xdr:sp>
    <xdr:clientData/>
  </xdr:twoCellAnchor>
  <xdr:twoCellAnchor editAs="absolute">
    <xdr:from>
      <xdr:col>5</xdr:col>
      <xdr:colOff>5369</xdr:colOff>
      <xdr:row>217</xdr:row>
      <xdr:rowOff>62280</xdr:rowOff>
    </xdr:from>
    <xdr:to>
      <xdr:col>11</xdr:col>
      <xdr:colOff>453960</xdr:colOff>
      <xdr:row>239</xdr:row>
      <xdr:rowOff>105834</xdr:rowOff>
    </xdr:to>
    <xdr:sp macro="" textlink="">
      <xdr:nvSpPr>
        <xdr:cNvPr id="53" name="TextShape 1">
          <a:extLst>
            <a:ext uri="{FF2B5EF4-FFF2-40B4-BE49-F238E27FC236}">
              <a16:creationId xmlns:a16="http://schemas.microsoft.com/office/drawing/2014/main" id="{00000000-0008-0000-0500-000035000000}"/>
            </a:ext>
          </a:extLst>
        </xdr:cNvPr>
        <xdr:cNvSpPr txBox="1"/>
      </xdr:nvSpPr>
      <xdr:spPr>
        <a:xfrm>
          <a:off x="6937452" y="34976697"/>
          <a:ext cx="5877841" cy="3303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5</xdr:col>
      <xdr:colOff>21167</xdr:colOff>
      <xdr:row>175</xdr:row>
      <xdr:rowOff>66096</xdr:rowOff>
    </xdr:from>
    <xdr:to>
      <xdr:col>15</xdr:col>
      <xdr:colOff>1280583</xdr:colOff>
      <xdr:row>207</xdr:row>
      <xdr:rowOff>328083</xdr:rowOff>
    </xdr:to>
    <xdr:sp macro="" textlink="">
      <xdr:nvSpPr>
        <xdr:cNvPr id="54" name="TextShape 1">
          <a:extLst>
            <a:ext uri="{FF2B5EF4-FFF2-40B4-BE49-F238E27FC236}">
              <a16:creationId xmlns:a16="http://schemas.microsoft.com/office/drawing/2014/main" id="{00000000-0008-0000-0500-000036000000}"/>
            </a:ext>
          </a:extLst>
        </xdr:cNvPr>
        <xdr:cNvSpPr txBox="1"/>
      </xdr:nvSpPr>
      <xdr:spPr>
        <a:xfrm>
          <a:off x="6953250" y="28492929"/>
          <a:ext cx="10033000" cy="500332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r>
            <a:rPr lang="en-US" sz="1500" b="1" strike="noStrike" spc="-1">
              <a:solidFill>
                <a:srgbClr val="3465A4"/>
              </a:solidFill>
              <a:latin typeface="Arial"/>
              <a:ea typeface="Linux Libertine G"/>
              <a:hlinkClick xmlns:r="http://schemas.openxmlformats.org/officeDocument/2006/relationships" r:id="rId14"/>
            </a:rPr>
            <a:t>https://www.w3.org/TR/WCAG/#pause-stop-hide</a:t>
          </a:r>
          <a:endParaRPr lang="es-ES" sz="1500" b="0" strike="noStrike" spc="-1">
            <a:latin typeface="Times New Roman"/>
          </a:endParaRPr>
        </a:p>
      </xdr:txBody>
    </xdr:sp>
    <xdr:clientData/>
  </xdr:twoCellAnchor>
  <xdr:twoCellAnchor editAs="absolute">
    <xdr:from>
      <xdr:col>4</xdr:col>
      <xdr:colOff>365201</xdr:colOff>
      <xdr:row>137</xdr:row>
      <xdr:rowOff>119083</xdr:rowOff>
    </xdr:from>
    <xdr:to>
      <xdr:col>14</xdr:col>
      <xdr:colOff>306916</xdr:colOff>
      <xdr:row>168</xdr:row>
      <xdr:rowOff>116416</xdr:rowOff>
    </xdr:to>
    <xdr:sp macro="" textlink="">
      <xdr:nvSpPr>
        <xdr:cNvPr id="55" name="TextShape 1">
          <a:extLst>
            <a:ext uri="{FF2B5EF4-FFF2-40B4-BE49-F238E27FC236}">
              <a16:creationId xmlns:a16="http://schemas.microsoft.com/office/drawing/2014/main" id="{00000000-0008-0000-0500-000037000000}"/>
            </a:ext>
          </a:extLst>
        </xdr:cNvPr>
        <xdr:cNvSpPr txBox="1"/>
      </xdr:nvSpPr>
      <xdr:spPr>
        <a:xfrm>
          <a:off x="6926868" y="22651000"/>
          <a:ext cx="8249631" cy="459049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https://www.w3.org/TR/WCAG/#timing-adjustable</a:t>
          </a:r>
          <a:endParaRPr lang="es-ES" sz="1500" b="0" strike="noStrike" spc="-1">
            <a:latin typeface="Times New Roman"/>
          </a:endParaRPr>
        </a:p>
      </xdr:txBody>
    </xdr:sp>
    <xdr:clientData/>
  </xdr:twoCellAnchor>
  <xdr:twoCellAnchor editAs="absolute">
    <xdr:from>
      <xdr:col>5</xdr:col>
      <xdr:colOff>5369</xdr:colOff>
      <xdr:row>102</xdr:row>
      <xdr:rowOff>103320</xdr:rowOff>
    </xdr:from>
    <xdr:to>
      <xdr:col>11</xdr:col>
      <xdr:colOff>451080</xdr:colOff>
      <xdr:row>127</xdr:row>
      <xdr:rowOff>31750</xdr:rowOff>
    </xdr:to>
    <xdr:sp macro="" textlink="">
      <xdr:nvSpPr>
        <xdr:cNvPr id="56" name="TextShape 1">
          <a:extLst>
            <a:ext uri="{FF2B5EF4-FFF2-40B4-BE49-F238E27FC236}">
              <a16:creationId xmlns:a16="http://schemas.microsoft.com/office/drawing/2014/main" id="{00000000-0008-0000-0500-000038000000}"/>
            </a:ext>
          </a:extLst>
        </xdr:cNvPr>
        <xdr:cNvSpPr txBox="1"/>
      </xdr:nvSpPr>
      <xdr:spPr>
        <a:xfrm>
          <a:off x="6937452" y="17184820"/>
          <a:ext cx="5874961" cy="3632597"/>
        </a:xfrm>
        <a:prstGeom prst="rect">
          <a:avLst/>
        </a:prstGeom>
        <a:solidFill>
          <a:srgbClr val="DDDDDD"/>
        </a:solidFill>
        <a:ln>
          <a:noFill/>
        </a:ln>
      </xdr:spPr>
      <xdr:txBody>
        <a:bodyPr lIns="0" tIns="0" rIns="0" bIns="0">
          <a:noAutofit/>
        </a:bodyPr>
        <a:lstStyle/>
        <a:p>
          <a:endParaRPr lang="es-ES" sz="1200" b="0" strike="noStrike" spc="-1">
            <a:latin typeface="Times New Roman"/>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6"/>
            </a:rPr>
            <a:t>https://www.w3.org/TR/WCAG/#character-key-shortcuts</a:t>
          </a:r>
          <a:endParaRPr lang="es-ES" sz="1500" b="0" strike="noStrike" spc="-1">
            <a:latin typeface="Times New Roman"/>
          </a:endParaRPr>
        </a:p>
      </xdr:txBody>
    </xdr:sp>
    <xdr:clientData/>
  </xdr:twoCellAnchor>
  <xdr:twoCellAnchor editAs="absolute">
    <xdr:from>
      <xdr:col>5</xdr:col>
      <xdr:colOff>5369</xdr:colOff>
      <xdr:row>64</xdr:row>
      <xdr:rowOff>108000</xdr:rowOff>
    </xdr:from>
    <xdr:to>
      <xdr:col>11</xdr:col>
      <xdr:colOff>418320</xdr:colOff>
      <xdr:row>84</xdr:row>
      <xdr:rowOff>105833</xdr:rowOff>
    </xdr:to>
    <xdr:sp macro="" textlink="">
      <xdr:nvSpPr>
        <xdr:cNvPr id="57" name="TextShape 1">
          <a:extLst>
            <a:ext uri="{FF2B5EF4-FFF2-40B4-BE49-F238E27FC236}">
              <a16:creationId xmlns:a16="http://schemas.microsoft.com/office/drawing/2014/main" id="{00000000-0008-0000-0500-000039000000}"/>
            </a:ext>
          </a:extLst>
        </xdr:cNvPr>
        <xdr:cNvSpPr txBox="1"/>
      </xdr:nvSpPr>
      <xdr:spPr>
        <a:xfrm>
          <a:off x="6937452" y="11294583"/>
          <a:ext cx="5842201" cy="2961167"/>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https://www.w3.org/TR/WCAG/#no-keyboard-trap</a:t>
          </a:r>
          <a:endParaRPr lang="es-ES" sz="1500" b="0" strike="noStrike" spc="-1">
            <a:latin typeface="Times New Roman"/>
          </a:endParaRPr>
        </a:p>
      </xdr:txBody>
    </xdr:sp>
    <xdr:clientData/>
  </xdr:twoCellAnchor>
  <xdr:twoCellAnchor editAs="absolute">
    <xdr:from>
      <xdr:col>8</xdr:col>
      <xdr:colOff>4806</xdr:colOff>
      <xdr:row>24</xdr:row>
      <xdr:rowOff>79920</xdr:rowOff>
    </xdr:from>
    <xdr:to>
      <xdr:col>8</xdr:col>
      <xdr:colOff>581040</xdr:colOff>
      <xdr:row>29</xdr:row>
      <xdr:rowOff>10800</xdr:rowOff>
    </xdr:to>
    <xdr:pic>
      <xdr:nvPicPr>
        <xdr:cNvPr id="58" name="Image 1">
          <a:extLst>
            <a:ext uri="{FF2B5EF4-FFF2-40B4-BE49-F238E27FC236}">
              <a16:creationId xmlns:a16="http://schemas.microsoft.com/office/drawing/2014/main" id="{00000000-0008-0000-0500-00003A000000}"/>
            </a:ext>
          </a:extLst>
        </xdr:cNvPr>
        <xdr:cNvPicPr/>
      </xdr:nvPicPr>
      <xdr:blipFill>
        <a:blip xmlns:r="http://schemas.openxmlformats.org/officeDocument/2006/relationships" r:embed="rId18"/>
        <a:stretch/>
      </xdr:blipFill>
      <xdr:spPr>
        <a:xfrm>
          <a:off x="10128600" y="5185800"/>
          <a:ext cx="621000" cy="693000"/>
        </a:xfrm>
        <a:prstGeom prst="rect">
          <a:avLst/>
        </a:prstGeom>
        <a:ln>
          <a:noFill/>
        </a:ln>
      </xdr:spPr>
    </xdr:pic>
    <xdr:clientData/>
  </xdr:twoCellAnchor>
  <xdr:twoCellAnchor editAs="absolute">
    <xdr:from>
      <xdr:col>8</xdr:col>
      <xdr:colOff>4086</xdr:colOff>
      <xdr:row>60</xdr:row>
      <xdr:rowOff>22680</xdr:rowOff>
    </xdr:from>
    <xdr:to>
      <xdr:col>8</xdr:col>
      <xdr:colOff>580320</xdr:colOff>
      <xdr:row>64</xdr:row>
      <xdr:rowOff>106200</xdr:rowOff>
    </xdr:to>
    <xdr:pic>
      <xdr:nvPicPr>
        <xdr:cNvPr id="59" name="Image 1">
          <a:extLst>
            <a:ext uri="{FF2B5EF4-FFF2-40B4-BE49-F238E27FC236}">
              <a16:creationId xmlns:a16="http://schemas.microsoft.com/office/drawing/2014/main" id="{00000000-0008-0000-0500-00003B000000}"/>
            </a:ext>
          </a:extLst>
        </xdr:cNvPr>
        <xdr:cNvPicPr/>
      </xdr:nvPicPr>
      <xdr:blipFill>
        <a:blip xmlns:r="http://schemas.openxmlformats.org/officeDocument/2006/relationships" r:embed="rId18"/>
        <a:stretch/>
      </xdr:blipFill>
      <xdr:spPr>
        <a:xfrm>
          <a:off x="10127880" y="10871640"/>
          <a:ext cx="621000" cy="693000"/>
        </a:xfrm>
        <a:prstGeom prst="rect">
          <a:avLst/>
        </a:prstGeom>
        <a:ln>
          <a:noFill/>
        </a:ln>
      </xdr:spPr>
    </xdr:pic>
    <xdr:clientData/>
  </xdr:twoCellAnchor>
  <xdr:twoCellAnchor editAs="absolute">
    <xdr:from>
      <xdr:col>7</xdr:col>
      <xdr:colOff>834015</xdr:colOff>
      <xdr:row>98</xdr:row>
      <xdr:rowOff>19800</xdr:rowOff>
    </xdr:from>
    <xdr:to>
      <xdr:col>8</xdr:col>
      <xdr:colOff>613080</xdr:colOff>
      <xdr:row>102</xdr:row>
      <xdr:rowOff>103320</xdr:rowOff>
    </xdr:to>
    <xdr:pic>
      <xdr:nvPicPr>
        <xdr:cNvPr id="60" name="Image 1">
          <a:extLst>
            <a:ext uri="{FF2B5EF4-FFF2-40B4-BE49-F238E27FC236}">
              <a16:creationId xmlns:a16="http://schemas.microsoft.com/office/drawing/2014/main" id="{00000000-0008-0000-0500-00003C000000}"/>
            </a:ext>
          </a:extLst>
        </xdr:cNvPr>
        <xdr:cNvPicPr/>
      </xdr:nvPicPr>
      <xdr:blipFill>
        <a:blip xmlns:r="http://schemas.openxmlformats.org/officeDocument/2006/relationships" r:embed="rId18"/>
        <a:stretch/>
      </xdr:blipFill>
      <xdr:spPr>
        <a:xfrm>
          <a:off x="10160640" y="16916400"/>
          <a:ext cx="621000" cy="693000"/>
        </a:xfrm>
        <a:prstGeom prst="rect">
          <a:avLst/>
        </a:prstGeom>
        <a:ln>
          <a:noFill/>
        </a:ln>
      </xdr:spPr>
    </xdr:pic>
    <xdr:clientData/>
  </xdr:twoCellAnchor>
  <xdr:twoCellAnchor editAs="absolute">
    <xdr:from>
      <xdr:col>7</xdr:col>
      <xdr:colOff>559208</xdr:colOff>
      <xdr:row>133</xdr:row>
      <xdr:rowOff>97346</xdr:rowOff>
    </xdr:from>
    <xdr:to>
      <xdr:col>8</xdr:col>
      <xdr:colOff>338273</xdr:colOff>
      <xdr:row>138</xdr:row>
      <xdr:rowOff>28587</xdr:rowOff>
    </xdr:to>
    <xdr:pic>
      <xdr:nvPicPr>
        <xdr:cNvPr id="61" name="Image 1">
          <a:extLst>
            <a:ext uri="{FF2B5EF4-FFF2-40B4-BE49-F238E27FC236}">
              <a16:creationId xmlns:a16="http://schemas.microsoft.com/office/drawing/2014/main" id="{00000000-0008-0000-0500-00003D000000}"/>
            </a:ext>
          </a:extLst>
        </xdr:cNvPr>
        <xdr:cNvPicPr/>
      </xdr:nvPicPr>
      <xdr:blipFill>
        <a:blip xmlns:r="http://schemas.openxmlformats.org/officeDocument/2006/relationships" r:embed="rId18"/>
        <a:stretch/>
      </xdr:blipFill>
      <xdr:spPr>
        <a:xfrm>
          <a:off x="9343375" y="22036596"/>
          <a:ext cx="615148" cy="672074"/>
        </a:xfrm>
        <a:prstGeom prst="rect">
          <a:avLst/>
        </a:prstGeom>
        <a:ln>
          <a:noFill/>
        </a:ln>
      </xdr:spPr>
    </xdr:pic>
    <xdr:clientData/>
  </xdr:twoCellAnchor>
  <xdr:twoCellAnchor editAs="absolute">
    <xdr:from>
      <xdr:col>7</xdr:col>
      <xdr:colOff>586043</xdr:colOff>
      <xdr:row>171</xdr:row>
      <xdr:rowOff>93237</xdr:rowOff>
    </xdr:from>
    <xdr:to>
      <xdr:col>8</xdr:col>
      <xdr:colOff>370960</xdr:colOff>
      <xdr:row>176</xdr:row>
      <xdr:rowOff>28230</xdr:rowOff>
    </xdr:to>
    <xdr:pic>
      <xdr:nvPicPr>
        <xdr:cNvPr id="62" name="Image 1">
          <a:extLst>
            <a:ext uri="{FF2B5EF4-FFF2-40B4-BE49-F238E27FC236}">
              <a16:creationId xmlns:a16="http://schemas.microsoft.com/office/drawing/2014/main" id="{00000000-0008-0000-0500-00003E000000}"/>
            </a:ext>
          </a:extLst>
        </xdr:cNvPr>
        <xdr:cNvPicPr/>
      </xdr:nvPicPr>
      <xdr:blipFill>
        <a:blip xmlns:r="http://schemas.openxmlformats.org/officeDocument/2006/relationships" r:embed="rId18"/>
        <a:stretch/>
      </xdr:blipFill>
      <xdr:spPr>
        <a:xfrm>
          <a:off x="9370210" y="27927404"/>
          <a:ext cx="621000" cy="675826"/>
        </a:xfrm>
        <a:prstGeom prst="rect">
          <a:avLst/>
        </a:prstGeom>
        <a:ln>
          <a:noFill/>
        </a:ln>
      </xdr:spPr>
    </xdr:pic>
    <xdr:clientData/>
  </xdr:twoCellAnchor>
  <xdr:twoCellAnchor editAs="absolute">
    <xdr:from>
      <xdr:col>8</xdr:col>
      <xdr:colOff>42120</xdr:colOff>
      <xdr:row>212</xdr:row>
      <xdr:rowOff>131040</xdr:rowOff>
    </xdr:from>
    <xdr:to>
      <xdr:col>8</xdr:col>
      <xdr:colOff>663120</xdr:colOff>
      <xdr:row>217</xdr:row>
      <xdr:rowOff>62280</xdr:rowOff>
    </xdr:to>
    <xdr:pic>
      <xdr:nvPicPr>
        <xdr:cNvPr id="63" name="Image 1">
          <a:extLst>
            <a:ext uri="{FF2B5EF4-FFF2-40B4-BE49-F238E27FC236}">
              <a16:creationId xmlns:a16="http://schemas.microsoft.com/office/drawing/2014/main" id="{00000000-0008-0000-0500-00003F000000}"/>
            </a:ext>
          </a:extLst>
        </xdr:cNvPr>
        <xdr:cNvPicPr/>
      </xdr:nvPicPr>
      <xdr:blipFill>
        <a:blip xmlns:r="http://schemas.openxmlformats.org/officeDocument/2006/relationships" r:embed="rId18"/>
        <a:stretch/>
      </xdr:blipFill>
      <xdr:spPr>
        <a:xfrm>
          <a:off x="10210680" y="35170920"/>
          <a:ext cx="621000" cy="693000"/>
        </a:xfrm>
        <a:prstGeom prst="rect">
          <a:avLst/>
        </a:prstGeom>
        <a:ln>
          <a:noFill/>
        </a:ln>
      </xdr:spPr>
    </xdr:pic>
    <xdr:clientData/>
  </xdr:twoCellAnchor>
  <xdr:twoCellAnchor editAs="absolute">
    <xdr:from>
      <xdr:col>7</xdr:col>
      <xdr:colOff>834675</xdr:colOff>
      <xdr:row>251</xdr:row>
      <xdr:rowOff>136800</xdr:rowOff>
    </xdr:from>
    <xdr:to>
      <xdr:col>8</xdr:col>
      <xdr:colOff>575640</xdr:colOff>
      <xdr:row>256</xdr:row>
      <xdr:rowOff>67680</xdr:rowOff>
    </xdr:to>
    <xdr:pic>
      <xdr:nvPicPr>
        <xdr:cNvPr id="64" name="Image 1">
          <a:extLst>
            <a:ext uri="{FF2B5EF4-FFF2-40B4-BE49-F238E27FC236}">
              <a16:creationId xmlns:a16="http://schemas.microsoft.com/office/drawing/2014/main" id="{00000000-0008-0000-0500-000040000000}"/>
            </a:ext>
          </a:extLst>
        </xdr:cNvPr>
        <xdr:cNvPicPr/>
      </xdr:nvPicPr>
      <xdr:blipFill>
        <a:blip xmlns:r="http://schemas.openxmlformats.org/officeDocument/2006/relationships" r:embed="rId18"/>
        <a:stretch/>
      </xdr:blipFill>
      <xdr:spPr>
        <a:xfrm>
          <a:off x="10123200" y="41376600"/>
          <a:ext cx="621000" cy="693000"/>
        </a:xfrm>
        <a:prstGeom prst="rect">
          <a:avLst/>
        </a:prstGeom>
        <a:ln>
          <a:noFill/>
        </a:ln>
      </xdr:spPr>
    </xdr:pic>
    <xdr:clientData/>
  </xdr:twoCellAnchor>
  <xdr:twoCellAnchor editAs="absolute">
    <xdr:from>
      <xdr:col>7</xdr:col>
      <xdr:colOff>834675</xdr:colOff>
      <xdr:row>289</xdr:row>
      <xdr:rowOff>32400</xdr:rowOff>
    </xdr:from>
    <xdr:to>
      <xdr:col>8</xdr:col>
      <xdr:colOff>575640</xdr:colOff>
      <xdr:row>293</xdr:row>
      <xdr:rowOff>115920</xdr:rowOff>
    </xdr:to>
    <xdr:pic>
      <xdr:nvPicPr>
        <xdr:cNvPr id="65" name="Image 1">
          <a:extLst>
            <a:ext uri="{FF2B5EF4-FFF2-40B4-BE49-F238E27FC236}">
              <a16:creationId xmlns:a16="http://schemas.microsoft.com/office/drawing/2014/main" id="{00000000-0008-0000-0500-000041000000}"/>
            </a:ext>
          </a:extLst>
        </xdr:cNvPr>
        <xdr:cNvPicPr/>
      </xdr:nvPicPr>
      <xdr:blipFill>
        <a:blip xmlns:r="http://schemas.openxmlformats.org/officeDocument/2006/relationships" r:embed="rId18"/>
        <a:stretch/>
      </xdr:blipFill>
      <xdr:spPr>
        <a:xfrm>
          <a:off x="10123200" y="47320200"/>
          <a:ext cx="621000" cy="693000"/>
        </a:xfrm>
        <a:prstGeom prst="rect">
          <a:avLst/>
        </a:prstGeom>
        <a:ln>
          <a:noFill/>
        </a:ln>
      </xdr:spPr>
    </xdr:pic>
    <xdr:clientData/>
  </xdr:twoCellAnchor>
  <xdr:twoCellAnchor editAs="absolute">
    <xdr:from>
      <xdr:col>8</xdr:col>
      <xdr:colOff>6276</xdr:colOff>
      <xdr:row>327</xdr:row>
      <xdr:rowOff>67320</xdr:rowOff>
    </xdr:from>
    <xdr:to>
      <xdr:col>8</xdr:col>
      <xdr:colOff>601560</xdr:colOff>
      <xdr:row>332</xdr:row>
      <xdr:rowOff>4302</xdr:rowOff>
    </xdr:to>
    <xdr:pic>
      <xdr:nvPicPr>
        <xdr:cNvPr id="66" name="Image 1">
          <a:extLst>
            <a:ext uri="{FF2B5EF4-FFF2-40B4-BE49-F238E27FC236}">
              <a16:creationId xmlns:a16="http://schemas.microsoft.com/office/drawing/2014/main" id="{00000000-0008-0000-0500-000042000000}"/>
            </a:ext>
          </a:extLst>
        </xdr:cNvPr>
        <xdr:cNvPicPr/>
      </xdr:nvPicPr>
      <xdr:blipFill>
        <a:blip xmlns:r="http://schemas.openxmlformats.org/officeDocument/2006/relationships" r:embed="rId18"/>
        <a:stretch/>
      </xdr:blipFill>
      <xdr:spPr>
        <a:xfrm>
          <a:off x="10149120" y="53402760"/>
          <a:ext cx="621000" cy="693000"/>
        </a:xfrm>
        <a:prstGeom prst="rect">
          <a:avLst/>
        </a:prstGeom>
        <a:ln>
          <a:noFill/>
        </a:ln>
      </xdr:spPr>
    </xdr:pic>
    <xdr:clientData/>
  </xdr:twoCellAnchor>
  <xdr:twoCellAnchor editAs="absolute">
    <xdr:from>
      <xdr:col>7</xdr:col>
      <xdr:colOff>834675</xdr:colOff>
      <xdr:row>364</xdr:row>
      <xdr:rowOff>99720</xdr:rowOff>
    </xdr:from>
    <xdr:to>
      <xdr:col>8</xdr:col>
      <xdr:colOff>575640</xdr:colOff>
      <xdr:row>369</xdr:row>
      <xdr:rowOff>30960</xdr:rowOff>
    </xdr:to>
    <xdr:pic>
      <xdr:nvPicPr>
        <xdr:cNvPr id="67" name="Image 1">
          <a:extLst>
            <a:ext uri="{FF2B5EF4-FFF2-40B4-BE49-F238E27FC236}">
              <a16:creationId xmlns:a16="http://schemas.microsoft.com/office/drawing/2014/main" id="{00000000-0008-0000-0500-000043000000}"/>
            </a:ext>
          </a:extLst>
        </xdr:cNvPr>
        <xdr:cNvPicPr/>
      </xdr:nvPicPr>
      <xdr:blipFill>
        <a:blip xmlns:r="http://schemas.openxmlformats.org/officeDocument/2006/relationships" r:embed="rId18"/>
        <a:stretch/>
      </xdr:blipFill>
      <xdr:spPr>
        <a:xfrm>
          <a:off x="10123200" y="59330520"/>
          <a:ext cx="621000" cy="693000"/>
        </a:xfrm>
        <a:prstGeom prst="rect">
          <a:avLst/>
        </a:prstGeom>
        <a:ln>
          <a:noFill/>
        </a:ln>
      </xdr:spPr>
    </xdr:pic>
    <xdr:clientData/>
  </xdr:twoCellAnchor>
  <xdr:twoCellAnchor editAs="absolute">
    <xdr:from>
      <xdr:col>7</xdr:col>
      <xdr:colOff>834675</xdr:colOff>
      <xdr:row>403</xdr:row>
      <xdr:rowOff>72000</xdr:rowOff>
    </xdr:from>
    <xdr:to>
      <xdr:col>8</xdr:col>
      <xdr:colOff>575640</xdr:colOff>
      <xdr:row>408</xdr:row>
      <xdr:rowOff>2880</xdr:rowOff>
    </xdr:to>
    <xdr:pic>
      <xdr:nvPicPr>
        <xdr:cNvPr id="68" name="Image 1">
          <a:extLst>
            <a:ext uri="{FF2B5EF4-FFF2-40B4-BE49-F238E27FC236}">
              <a16:creationId xmlns:a16="http://schemas.microsoft.com/office/drawing/2014/main" id="{00000000-0008-0000-0500-000044000000}"/>
            </a:ext>
          </a:extLst>
        </xdr:cNvPr>
        <xdr:cNvPicPr/>
      </xdr:nvPicPr>
      <xdr:blipFill>
        <a:blip xmlns:r="http://schemas.openxmlformats.org/officeDocument/2006/relationships" r:embed="rId18"/>
        <a:stretch/>
      </xdr:blipFill>
      <xdr:spPr>
        <a:xfrm>
          <a:off x="10123200" y="65502720"/>
          <a:ext cx="621000" cy="693000"/>
        </a:xfrm>
        <a:prstGeom prst="rect">
          <a:avLst/>
        </a:prstGeom>
        <a:ln>
          <a:noFill/>
        </a:ln>
      </xdr:spPr>
    </xdr:pic>
    <xdr:clientData/>
  </xdr:twoCellAnchor>
  <xdr:twoCellAnchor editAs="absolute">
    <xdr:from>
      <xdr:col>8</xdr:col>
      <xdr:colOff>3726</xdr:colOff>
      <xdr:row>441</xdr:row>
      <xdr:rowOff>73080</xdr:rowOff>
    </xdr:from>
    <xdr:to>
      <xdr:col>8</xdr:col>
      <xdr:colOff>579960</xdr:colOff>
      <xdr:row>446</xdr:row>
      <xdr:rowOff>4320</xdr:rowOff>
    </xdr:to>
    <xdr:pic>
      <xdr:nvPicPr>
        <xdr:cNvPr id="69" name="Image 1">
          <a:extLst>
            <a:ext uri="{FF2B5EF4-FFF2-40B4-BE49-F238E27FC236}">
              <a16:creationId xmlns:a16="http://schemas.microsoft.com/office/drawing/2014/main" id="{00000000-0008-0000-0500-000045000000}"/>
            </a:ext>
          </a:extLst>
        </xdr:cNvPr>
        <xdr:cNvPicPr/>
      </xdr:nvPicPr>
      <xdr:blipFill>
        <a:blip xmlns:r="http://schemas.openxmlformats.org/officeDocument/2006/relationships" r:embed="rId18"/>
        <a:stretch/>
      </xdr:blipFill>
      <xdr:spPr>
        <a:xfrm>
          <a:off x="10127520" y="71551800"/>
          <a:ext cx="621000" cy="693000"/>
        </a:xfrm>
        <a:prstGeom prst="rect">
          <a:avLst/>
        </a:prstGeom>
        <a:ln>
          <a:noFill/>
        </a:ln>
      </xdr:spPr>
    </xdr:pic>
    <xdr:clientData/>
  </xdr:twoCellAnchor>
  <xdr:twoCellAnchor editAs="absolute">
    <xdr:from>
      <xdr:col>7</xdr:col>
      <xdr:colOff>834675</xdr:colOff>
      <xdr:row>478</xdr:row>
      <xdr:rowOff>121320</xdr:rowOff>
    </xdr:from>
    <xdr:to>
      <xdr:col>8</xdr:col>
      <xdr:colOff>575640</xdr:colOff>
      <xdr:row>483</xdr:row>
      <xdr:rowOff>52560</xdr:rowOff>
    </xdr:to>
    <xdr:pic>
      <xdr:nvPicPr>
        <xdr:cNvPr id="70" name="Image 1">
          <a:extLst>
            <a:ext uri="{FF2B5EF4-FFF2-40B4-BE49-F238E27FC236}">
              <a16:creationId xmlns:a16="http://schemas.microsoft.com/office/drawing/2014/main" id="{00000000-0008-0000-0500-000046000000}"/>
            </a:ext>
          </a:extLst>
        </xdr:cNvPr>
        <xdr:cNvPicPr/>
      </xdr:nvPicPr>
      <xdr:blipFill>
        <a:blip xmlns:r="http://schemas.openxmlformats.org/officeDocument/2006/relationships" r:embed="rId18"/>
        <a:stretch/>
      </xdr:blipFill>
      <xdr:spPr>
        <a:xfrm>
          <a:off x="10123200" y="77495400"/>
          <a:ext cx="621000" cy="693000"/>
        </a:xfrm>
        <a:prstGeom prst="rect">
          <a:avLst/>
        </a:prstGeom>
        <a:ln>
          <a:noFill/>
        </a:ln>
      </xdr:spPr>
    </xdr:pic>
    <xdr:clientData/>
  </xdr:twoCellAnchor>
  <xdr:twoCellAnchor editAs="absolute">
    <xdr:from>
      <xdr:col>7</xdr:col>
      <xdr:colOff>834675</xdr:colOff>
      <xdr:row>516</xdr:row>
      <xdr:rowOff>17280</xdr:rowOff>
    </xdr:from>
    <xdr:to>
      <xdr:col>8</xdr:col>
      <xdr:colOff>575640</xdr:colOff>
      <xdr:row>520</xdr:row>
      <xdr:rowOff>100800</xdr:rowOff>
    </xdr:to>
    <xdr:pic>
      <xdr:nvPicPr>
        <xdr:cNvPr id="71" name="Image 1">
          <a:extLst>
            <a:ext uri="{FF2B5EF4-FFF2-40B4-BE49-F238E27FC236}">
              <a16:creationId xmlns:a16="http://schemas.microsoft.com/office/drawing/2014/main" id="{00000000-0008-0000-0500-000047000000}"/>
            </a:ext>
          </a:extLst>
        </xdr:cNvPr>
        <xdr:cNvPicPr/>
      </xdr:nvPicPr>
      <xdr:blipFill>
        <a:blip xmlns:r="http://schemas.openxmlformats.org/officeDocument/2006/relationships" r:embed="rId18"/>
        <a:stretch/>
      </xdr:blipFill>
      <xdr:spPr>
        <a:xfrm>
          <a:off x="10123200" y="83439000"/>
          <a:ext cx="621000" cy="693000"/>
        </a:xfrm>
        <a:prstGeom prst="rect">
          <a:avLst/>
        </a:prstGeom>
        <a:ln>
          <a:noFill/>
        </a:ln>
      </xdr:spPr>
    </xdr:pic>
    <xdr:clientData/>
  </xdr:twoCellAnchor>
  <xdr:twoCellAnchor editAs="absolute">
    <xdr:from>
      <xdr:col>8</xdr:col>
      <xdr:colOff>52920</xdr:colOff>
      <xdr:row>553</xdr:row>
      <xdr:rowOff>65520</xdr:rowOff>
    </xdr:from>
    <xdr:to>
      <xdr:col>8</xdr:col>
      <xdr:colOff>673920</xdr:colOff>
      <xdr:row>558</xdr:row>
      <xdr:rowOff>2501</xdr:rowOff>
    </xdr:to>
    <xdr:pic>
      <xdr:nvPicPr>
        <xdr:cNvPr id="72" name="Image 1">
          <a:extLst>
            <a:ext uri="{FF2B5EF4-FFF2-40B4-BE49-F238E27FC236}">
              <a16:creationId xmlns:a16="http://schemas.microsoft.com/office/drawing/2014/main" id="{00000000-0008-0000-0500-000048000000}"/>
            </a:ext>
          </a:extLst>
        </xdr:cNvPr>
        <xdr:cNvPicPr/>
      </xdr:nvPicPr>
      <xdr:blipFill>
        <a:blip xmlns:r="http://schemas.openxmlformats.org/officeDocument/2006/relationships" r:embed="rId18"/>
        <a:stretch/>
      </xdr:blipFill>
      <xdr:spPr>
        <a:xfrm>
          <a:off x="10221480" y="89382600"/>
          <a:ext cx="621000" cy="693000"/>
        </a:xfrm>
        <a:prstGeom prst="rect">
          <a:avLst/>
        </a:prstGeom>
        <a:ln>
          <a:noFill/>
        </a:ln>
      </xdr:spPr>
    </xdr:pic>
    <xdr:clientData/>
  </xdr:twoCellAnchor>
  <xdr:twoCellAnchor editAs="absolute">
    <xdr:from>
      <xdr:col>7</xdr:col>
      <xdr:colOff>834675</xdr:colOff>
      <xdr:row>592</xdr:row>
      <xdr:rowOff>10800</xdr:rowOff>
    </xdr:from>
    <xdr:to>
      <xdr:col>8</xdr:col>
      <xdr:colOff>575640</xdr:colOff>
      <xdr:row>596</xdr:row>
      <xdr:rowOff>94320</xdr:rowOff>
    </xdr:to>
    <xdr:pic>
      <xdr:nvPicPr>
        <xdr:cNvPr id="73" name="Image 1">
          <a:extLst>
            <a:ext uri="{FF2B5EF4-FFF2-40B4-BE49-F238E27FC236}">
              <a16:creationId xmlns:a16="http://schemas.microsoft.com/office/drawing/2014/main" id="{00000000-0008-0000-0500-000049000000}"/>
            </a:ext>
          </a:extLst>
        </xdr:cNvPr>
        <xdr:cNvPicPr/>
      </xdr:nvPicPr>
      <xdr:blipFill>
        <a:blip xmlns:r="http://schemas.openxmlformats.org/officeDocument/2006/relationships" r:embed="rId18"/>
        <a:stretch/>
      </xdr:blipFill>
      <xdr:spPr>
        <a:xfrm>
          <a:off x="10123200" y="95554800"/>
          <a:ext cx="621000" cy="693000"/>
        </a:xfrm>
        <a:prstGeom prst="rect">
          <a:avLst/>
        </a:prstGeom>
        <a:ln>
          <a:noFill/>
        </a:ln>
      </xdr:spPr>
    </xdr:pic>
    <xdr:clientData/>
  </xdr:twoCellAnchor>
  <xdr:twoCellAnchor editAs="absolute">
    <xdr:from>
      <xdr:col>7</xdr:col>
      <xdr:colOff>834675</xdr:colOff>
      <xdr:row>629</xdr:row>
      <xdr:rowOff>137160</xdr:rowOff>
    </xdr:from>
    <xdr:to>
      <xdr:col>8</xdr:col>
      <xdr:colOff>575640</xdr:colOff>
      <xdr:row>634</xdr:row>
      <xdr:rowOff>68040</xdr:rowOff>
    </xdr:to>
    <xdr:pic>
      <xdr:nvPicPr>
        <xdr:cNvPr id="74" name="Image 1">
          <a:extLst>
            <a:ext uri="{FF2B5EF4-FFF2-40B4-BE49-F238E27FC236}">
              <a16:creationId xmlns:a16="http://schemas.microsoft.com/office/drawing/2014/main" id="{00000000-0008-0000-0500-00004A000000}"/>
            </a:ext>
          </a:extLst>
        </xdr:cNvPr>
        <xdr:cNvPicPr/>
      </xdr:nvPicPr>
      <xdr:blipFill>
        <a:blip xmlns:r="http://schemas.openxmlformats.org/officeDocument/2006/relationships" r:embed="rId18"/>
        <a:stretch/>
      </xdr:blipFill>
      <xdr:spPr>
        <a:xfrm>
          <a:off x="10123200" y="101576160"/>
          <a:ext cx="621000" cy="693000"/>
        </a:xfrm>
        <a:prstGeom prst="rect">
          <a:avLst/>
        </a:prstGeom>
        <a:ln>
          <a:noFill/>
        </a:ln>
      </xdr:spPr>
    </xdr:pic>
    <xdr:clientData/>
  </xdr:twoCellAnchor>
  <xdr:twoCellAnchor>
    <xdr:from>
      <xdr:col>0</xdr:col>
      <xdr:colOff>0</xdr:colOff>
      <xdr:row>0</xdr:row>
      <xdr:rowOff>0</xdr:rowOff>
    </xdr:from>
    <xdr:to>
      <xdr:col>7</xdr:col>
      <xdr:colOff>752475</xdr:colOff>
      <xdr:row>53</xdr:row>
      <xdr:rowOff>57150</xdr:rowOff>
    </xdr:to>
    <xdr:sp macro="" textlink="">
      <xdr:nvSpPr>
        <xdr:cNvPr id="5124" name="_x0000_t202" hidden="1">
          <a:extLst>
            <a:ext uri="{FF2B5EF4-FFF2-40B4-BE49-F238E27FC236}">
              <a16:creationId xmlns:a16="http://schemas.microsoft.com/office/drawing/2014/main" id="{00000000-0008-0000-0500-00000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2" name="_x0000_t202" hidden="1">
          <a:extLst>
            <a:ext uri="{FF2B5EF4-FFF2-40B4-BE49-F238E27FC236}">
              <a16:creationId xmlns:a16="http://schemas.microsoft.com/office/drawing/2014/main" id="{00000000-0008-0000-0500-00000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5" name="_x0000_t202" hidden="1">
          <a:extLst>
            <a:ext uri="{FF2B5EF4-FFF2-40B4-BE49-F238E27FC236}">
              <a16:creationId xmlns:a16="http://schemas.microsoft.com/office/drawing/2014/main" id="{00000000-0008-0000-0500-000005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2" name="_x0000_t202" hidden="1">
          <a:extLst>
            <a:ext uri="{FF2B5EF4-FFF2-40B4-BE49-F238E27FC236}">
              <a16:creationId xmlns:a16="http://schemas.microsoft.com/office/drawing/2014/main" id="{00000000-0008-0000-05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3" name="AutoShape 5">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4" name="AutoShape 4">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 name="AutoShape 5">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6" name="AutoShape 4">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7" name="AutoShape 5">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8" name="AutoShape 4">
          <a:extLst>
            <a:ext uri="{FF2B5EF4-FFF2-40B4-BE49-F238E27FC236}">
              <a16:creationId xmlns:a16="http://schemas.microsoft.com/office/drawing/2014/main"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9" name="AutoShape 5">
          <a:extLst>
            <a:ext uri="{FF2B5EF4-FFF2-40B4-BE49-F238E27FC236}">
              <a16:creationId xmlns:a16="http://schemas.microsoft.com/office/drawing/2014/main"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0" name="AutoShape 4">
          <a:extLst>
            <a:ext uri="{FF2B5EF4-FFF2-40B4-BE49-F238E27FC236}">
              <a16:creationId xmlns:a16="http://schemas.microsoft.com/office/drawing/2014/main" id="{00000000-0008-0000-05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1" name="AutoShape 5">
          <a:extLst>
            <a:ext uri="{FF2B5EF4-FFF2-40B4-BE49-F238E27FC236}">
              <a16:creationId xmlns:a16="http://schemas.microsoft.com/office/drawing/2014/main" id="{00000000-0008-0000-05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2" name="AutoShape 4">
          <a:extLst>
            <a:ext uri="{FF2B5EF4-FFF2-40B4-BE49-F238E27FC236}">
              <a16:creationId xmlns:a16="http://schemas.microsoft.com/office/drawing/2014/main" id="{00000000-0008-0000-05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3" name="AutoShape 5">
          <a:extLst>
            <a:ext uri="{FF2B5EF4-FFF2-40B4-BE49-F238E27FC236}">
              <a16:creationId xmlns:a16="http://schemas.microsoft.com/office/drawing/2014/main" id="{00000000-0008-0000-05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4" name="AutoShape 4">
          <a:extLst>
            <a:ext uri="{FF2B5EF4-FFF2-40B4-BE49-F238E27FC236}">
              <a16:creationId xmlns:a16="http://schemas.microsoft.com/office/drawing/2014/main" id="{00000000-0008-0000-05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2293</xdr:colOff>
      <xdr:row>30</xdr:row>
      <xdr:rowOff>145864</xdr:rowOff>
    </xdr:from>
    <xdr:to>
      <xdr:col>11</xdr:col>
      <xdr:colOff>210240</xdr:colOff>
      <xdr:row>38</xdr:row>
      <xdr:rowOff>10583</xdr:rowOff>
    </xdr:to>
    <xdr:sp macro="" textlink="">
      <xdr:nvSpPr>
        <xdr:cNvPr id="75" name="TextShape 1">
          <a:extLst>
            <a:ext uri="{FF2B5EF4-FFF2-40B4-BE49-F238E27FC236}">
              <a16:creationId xmlns:a16="http://schemas.microsoft.com/office/drawing/2014/main" id="{00000000-0008-0000-0600-00004B000000}"/>
            </a:ext>
          </a:extLst>
        </xdr:cNvPr>
        <xdr:cNvSpPr txBox="1"/>
      </xdr:nvSpPr>
      <xdr:spPr>
        <a:xfrm>
          <a:off x="6913210" y="6030197"/>
          <a:ext cx="5467863" cy="1050053"/>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https://www.w3.org/TR/WCAG/#language-of-page</a:t>
          </a:r>
          <a:endParaRPr lang="es-ES" sz="1500" b="0" strike="noStrike" spc="-1">
            <a:latin typeface="Times New Roman"/>
          </a:endParaRPr>
        </a:p>
      </xdr:txBody>
    </xdr:sp>
    <xdr:clientData/>
  </xdr:twoCellAnchor>
  <xdr:twoCellAnchor editAs="absolute">
    <xdr:from>
      <xdr:col>4</xdr:col>
      <xdr:colOff>312120</xdr:colOff>
      <xdr:row>367</xdr:row>
      <xdr:rowOff>65017</xdr:rowOff>
    </xdr:from>
    <xdr:to>
      <xdr:col>11</xdr:col>
      <xdr:colOff>186120</xdr:colOff>
      <xdr:row>396</xdr:row>
      <xdr:rowOff>95250</xdr:rowOff>
    </xdr:to>
    <xdr:sp macro="" textlink="">
      <xdr:nvSpPr>
        <xdr:cNvPr id="76" name="TextShape 1">
          <a:extLst>
            <a:ext uri="{FF2B5EF4-FFF2-40B4-BE49-F238E27FC236}">
              <a16:creationId xmlns:a16="http://schemas.microsoft.com/office/drawing/2014/main" id="{00000000-0008-0000-0600-00004C000000}"/>
            </a:ext>
          </a:extLst>
        </xdr:cNvPr>
        <xdr:cNvSpPr txBox="1"/>
      </xdr:nvSpPr>
      <xdr:spPr>
        <a:xfrm>
          <a:off x="6852620" y="58262767"/>
          <a:ext cx="5504333" cy="43270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https://www.w3.org/TR/WCAG/#error-prevention-legal-financial-data</a:t>
          </a:r>
          <a:endParaRPr lang="es-ES" sz="1500" b="0" strike="noStrike" spc="-1">
            <a:latin typeface="Times New Roman"/>
          </a:endParaRPr>
        </a:p>
      </xdr:txBody>
    </xdr:sp>
    <xdr:clientData/>
  </xdr:twoCellAnchor>
  <xdr:twoCellAnchor editAs="absolute">
    <xdr:from>
      <xdr:col>4</xdr:col>
      <xdr:colOff>335880</xdr:colOff>
      <xdr:row>331</xdr:row>
      <xdr:rowOff>117576</xdr:rowOff>
    </xdr:from>
    <xdr:to>
      <xdr:col>11</xdr:col>
      <xdr:colOff>186120</xdr:colOff>
      <xdr:row>344</xdr:row>
      <xdr:rowOff>137584</xdr:rowOff>
    </xdr:to>
    <xdr:sp macro="" textlink="">
      <xdr:nvSpPr>
        <xdr:cNvPr id="77" name="TextShape 1">
          <a:extLst>
            <a:ext uri="{FF2B5EF4-FFF2-40B4-BE49-F238E27FC236}">
              <a16:creationId xmlns:a16="http://schemas.microsoft.com/office/drawing/2014/main" id="{00000000-0008-0000-0600-00004D000000}"/>
            </a:ext>
          </a:extLst>
        </xdr:cNvPr>
        <xdr:cNvSpPr txBox="1"/>
      </xdr:nvSpPr>
      <xdr:spPr>
        <a:xfrm>
          <a:off x="6876380" y="52716743"/>
          <a:ext cx="5480573" cy="19461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https://www.w3.org/TR/WCAG/#error-suggestion</a:t>
          </a:r>
          <a:endParaRPr lang="es-ES" sz="1500" b="0" strike="noStrike" spc="-1">
            <a:latin typeface="Times New Roman"/>
          </a:endParaRPr>
        </a:p>
      </xdr:txBody>
    </xdr:sp>
    <xdr:clientData/>
  </xdr:twoCellAnchor>
  <xdr:twoCellAnchor editAs="absolute">
    <xdr:from>
      <xdr:col>4</xdr:col>
      <xdr:colOff>330120</xdr:colOff>
      <xdr:row>292</xdr:row>
      <xdr:rowOff>147665</xdr:rowOff>
    </xdr:from>
    <xdr:to>
      <xdr:col>11</xdr:col>
      <xdr:colOff>186120</xdr:colOff>
      <xdr:row>303</xdr:row>
      <xdr:rowOff>84667</xdr:rowOff>
    </xdr:to>
    <xdr:sp macro="" textlink="">
      <xdr:nvSpPr>
        <xdr:cNvPr id="78" name="TextShape 1">
          <a:extLst>
            <a:ext uri="{FF2B5EF4-FFF2-40B4-BE49-F238E27FC236}">
              <a16:creationId xmlns:a16="http://schemas.microsoft.com/office/drawing/2014/main" id="{00000000-0008-0000-0600-00004E000000}"/>
            </a:ext>
          </a:extLst>
        </xdr:cNvPr>
        <xdr:cNvSpPr txBox="1"/>
      </xdr:nvSpPr>
      <xdr:spPr>
        <a:xfrm>
          <a:off x="6870620" y="46703748"/>
          <a:ext cx="5486333" cy="156683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n-US" sz="1500" b="0" strike="noStrike" spc="-1">
            <a:solidFill>
              <a:srgbClr val="000000"/>
            </a:solidFill>
            <a:latin typeface="Arial"/>
            <a:ea typeface="Linux Libertine G"/>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https://www.w3.org/TR/WCAG/#labels-or-instructions</a:t>
          </a:r>
          <a:endParaRPr lang="es-ES" sz="1500" b="0" strike="noStrike" spc="-1">
            <a:latin typeface="Times New Roman"/>
          </a:endParaRPr>
        </a:p>
      </xdr:txBody>
    </xdr:sp>
    <xdr:clientData/>
  </xdr:twoCellAnchor>
  <xdr:twoCellAnchor editAs="absolute">
    <xdr:from>
      <xdr:col>4</xdr:col>
      <xdr:colOff>324360</xdr:colOff>
      <xdr:row>255</xdr:row>
      <xdr:rowOff>89857</xdr:rowOff>
    </xdr:from>
    <xdr:to>
      <xdr:col>11</xdr:col>
      <xdr:colOff>186120</xdr:colOff>
      <xdr:row>265</xdr:row>
      <xdr:rowOff>58897</xdr:rowOff>
    </xdr:to>
    <xdr:sp macro="" textlink="">
      <xdr:nvSpPr>
        <xdr:cNvPr id="79" name="TextShape 1">
          <a:extLst>
            <a:ext uri="{FF2B5EF4-FFF2-40B4-BE49-F238E27FC236}">
              <a16:creationId xmlns:a16="http://schemas.microsoft.com/office/drawing/2014/main" id="{00000000-0008-0000-0600-00004F000000}"/>
            </a:ext>
          </a:extLst>
        </xdr:cNvPr>
        <xdr:cNvSpPr txBox="1"/>
      </xdr:nvSpPr>
      <xdr:spPr>
        <a:xfrm>
          <a:off x="7238520" y="41941080"/>
          <a:ext cx="579168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rPr>
            <a:t>https://www.w3.org/TR/WCAG/#error-identification</a:t>
          </a:r>
          <a:endParaRPr lang="es-ES" sz="1500" b="0" strike="noStrike" spc="-1">
            <a:latin typeface="Times New Roman"/>
          </a:endParaRPr>
        </a:p>
      </xdr:txBody>
    </xdr:sp>
    <xdr:clientData/>
  </xdr:twoCellAnchor>
  <xdr:twoCellAnchor editAs="absolute">
    <xdr:from>
      <xdr:col>5</xdr:col>
      <xdr:colOff>480</xdr:colOff>
      <xdr:row>213</xdr:row>
      <xdr:rowOff>115700</xdr:rowOff>
    </xdr:from>
    <xdr:to>
      <xdr:col>15</xdr:col>
      <xdr:colOff>762001</xdr:colOff>
      <xdr:row>245</xdr:row>
      <xdr:rowOff>18368</xdr:rowOff>
    </xdr:to>
    <xdr:sp macro="" textlink="">
      <xdr:nvSpPr>
        <xdr:cNvPr id="80" name="TextShape 1">
          <a:extLst>
            <a:ext uri="{FF2B5EF4-FFF2-40B4-BE49-F238E27FC236}">
              <a16:creationId xmlns:a16="http://schemas.microsoft.com/office/drawing/2014/main" id="{00000000-0008-0000-0600-000050000000}"/>
            </a:ext>
          </a:extLst>
        </xdr:cNvPr>
        <xdr:cNvSpPr txBox="1"/>
      </xdr:nvSpPr>
      <xdr:spPr>
        <a:xfrm>
          <a:off x="6910774" y="34437450"/>
          <a:ext cx="9197060" cy="4644001"/>
        </a:xfrm>
        <a:prstGeom prst="rect">
          <a:avLst/>
        </a:prstGeom>
        <a:solidFill>
          <a:srgbClr val="DDDDDD"/>
        </a:solidFill>
        <a:ln>
          <a:noFill/>
        </a:ln>
      </xdr:spPr>
      <xdr:txBody>
        <a:bodyPr wrap="square" lIns="108000" tIns="108000" rIns="108000" bIns="108000">
          <a:spAutoFit/>
        </a:bodyPr>
        <a:lstStyle/>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https://www.w3.org/TR/WCAG/#consistent-identification</a:t>
          </a:r>
          <a:endParaRPr lang="es-ES" sz="1500" b="0" strike="noStrike" spc="-1">
            <a:latin typeface="Times New Roman"/>
          </a:endParaRPr>
        </a:p>
      </xdr:txBody>
    </xdr:sp>
    <xdr:clientData/>
  </xdr:twoCellAnchor>
  <xdr:twoCellAnchor editAs="absolute">
    <xdr:from>
      <xdr:col>4</xdr:col>
      <xdr:colOff>324000</xdr:colOff>
      <xdr:row>179</xdr:row>
      <xdr:rowOff>108577</xdr:rowOff>
    </xdr:from>
    <xdr:to>
      <xdr:col>11</xdr:col>
      <xdr:colOff>186120</xdr:colOff>
      <xdr:row>192</xdr:row>
      <xdr:rowOff>45576</xdr:rowOff>
    </xdr:to>
    <xdr:sp macro="" textlink="">
      <xdr:nvSpPr>
        <xdr:cNvPr id="81" name="TextShape 1">
          <a:extLst>
            <a:ext uri="{FF2B5EF4-FFF2-40B4-BE49-F238E27FC236}">
              <a16:creationId xmlns:a16="http://schemas.microsoft.com/office/drawing/2014/main" id="{00000000-0008-0000-0600-000051000000}"/>
            </a:ext>
          </a:extLst>
        </xdr:cNvPr>
        <xdr:cNvSpPr txBox="1"/>
      </xdr:nvSpPr>
      <xdr:spPr>
        <a:xfrm>
          <a:off x="7238160" y="29864160"/>
          <a:ext cx="579204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https://www.w3.org/TR/WCAG/#consistent-navigation</a:t>
          </a:r>
          <a:endParaRPr lang="es-ES" sz="1500" b="0" strike="noStrike" spc="-1">
            <a:latin typeface="Times New Roman"/>
          </a:endParaRPr>
        </a:p>
      </xdr:txBody>
    </xdr:sp>
    <xdr:clientData/>
  </xdr:twoCellAnchor>
  <xdr:twoCellAnchor editAs="absolute">
    <xdr:from>
      <xdr:col>4</xdr:col>
      <xdr:colOff>335520</xdr:colOff>
      <xdr:row>140</xdr:row>
      <xdr:rowOff>84816</xdr:rowOff>
    </xdr:from>
    <xdr:to>
      <xdr:col>11</xdr:col>
      <xdr:colOff>186120</xdr:colOff>
      <xdr:row>152</xdr:row>
      <xdr:rowOff>74965</xdr:rowOff>
    </xdr:to>
    <xdr:sp macro="" textlink="">
      <xdr:nvSpPr>
        <xdr:cNvPr id="82" name="TextShape 1">
          <a:extLst>
            <a:ext uri="{FF2B5EF4-FFF2-40B4-BE49-F238E27FC236}">
              <a16:creationId xmlns:a16="http://schemas.microsoft.com/office/drawing/2014/main" id="{00000000-0008-0000-0600-000052000000}"/>
            </a:ext>
          </a:extLst>
        </xdr:cNvPr>
        <xdr:cNvSpPr txBox="1"/>
      </xdr:nvSpPr>
      <xdr:spPr>
        <a:xfrm>
          <a:off x="6876020" y="23061233"/>
          <a:ext cx="5480933"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https://www.w3.org/TR/WCAG/#on-input</a:t>
          </a:r>
          <a:endParaRPr lang="es-ES" sz="1500" b="0" strike="noStrike" spc="-1">
            <a:latin typeface="Times New Roman"/>
          </a:endParaRPr>
        </a:p>
      </xdr:txBody>
    </xdr:sp>
    <xdr:clientData/>
  </xdr:twoCellAnchor>
  <xdr:twoCellAnchor editAs="absolute">
    <xdr:from>
      <xdr:col>4</xdr:col>
      <xdr:colOff>312840</xdr:colOff>
      <xdr:row>103</xdr:row>
      <xdr:rowOff>67896</xdr:rowOff>
    </xdr:from>
    <xdr:to>
      <xdr:col>11</xdr:col>
      <xdr:colOff>198360</xdr:colOff>
      <xdr:row>111</xdr:row>
      <xdr:rowOff>95250</xdr:rowOff>
    </xdr:to>
    <xdr:sp macro="" textlink="">
      <xdr:nvSpPr>
        <xdr:cNvPr id="83" name="TextShape 1">
          <a:extLst>
            <a:ext uri="{FF2B5EF4-FFF2-40B4-BE49-F238E27FC236}">
              <a16:creationId xmlns:a16="http://schemas.microsoft.com/office/drawing/2014/main" id="{00000000-0008-0000-0600-000053000000}"/>
            </a:ext>
          </a:extLst>
        </xdr:cNvPr>
        <xdr:cNvSpPr txBox="1"/>
      </xdr:nvSpPr>
      <xdr:spPr>
        <a:xfrm>
          <a:off x="6853340" y="17297563"/>
          <a:ext cx="5515853" cy="1212687"/>
        </a:xfrm>
        <a:prstGeom prst="rect">
          <a:avLst/>
        </a:prstGeom>
        <a:solidFill>
          <a:srgbClr val="DDDDDD"/>
        </a:solidFill>
        <a:ln>
          <a:noFill/>
        </a:ln>
      </xdr:spPr>
      <xdr:txBody>
        <a:bodyPr lIns="0" tIns="0" rIns="0" bIns="0">
          <a:noAutofit/>
        </a:bodyPr>
        <a:lstStyle/>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8"/>
            </a:rPr>
            <a:t>https://www.w3.org/TR/WCAG/#on-focus</a:t>
          </a:r>
          <a:endParaRPr lang="es-ES" sz="1500" b="0" strike="noStrike" spc="-1">
            <a:latin typeface="Times New Roman"/>
          </a:endParaRPr>
        </a:p>
      </xdr:txBody>
    </xdr:sp>
    <xdr:clientData/>
  </xdr:twoCellAnchor>
  <xdr:twoCellAnchor editAs="absolute">
    <xdr:from>
      <xdr:col>4</xdr:col>
      <xdr:colOff>335520</xdr:colOff>
      <xdr:row>65</xdr:row>
      <xdr:rowOff>92737</xdr:rowOff>
    </xdr:from>
    <xdr:to>
      <xdr:col>11</xdr:col>
      <xdr:colOff>186120</xdr:colOff>
      <xdr:row>76</xdr:row>
      <xdr:rowOff>137584</xdr:rowOff>
    </xdr:to>
    <xdr:sp macro="" textlink="">
      <xdr:nvSpPr>
        <xdr:cNvPr id="84" name="TextShape 1">
          <a:extLst>
            <a:ext uri="{FF2B5EF4-FFF2-40B4-BE49-F238E27FC236}">
              <a16:creationId xmlns:a16="http://schemas.microsoft.com/office/drawing/2014/main" id="{00000000-0008-0000-0600-000054000000}"/>
            </a:ext>
          </a:extLst>
        </xdr:cNvPr>
        <xdr:cNvSpPr txBox="1"/>
      </xdr:nvSpPr>
      <xdr:spPr>
        <a:xfrm>
          <a:off x="6876020" y="11427487"/>
          <a:ext cx="5480933" cy="167468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https://www.w3.org/TR/WCAG/#language-of-parts</a:t>
          </a:r>
          <a:endParaRPr lang="es-ES" sz="1500" b="0" strike="noStrike" spc="-1">
            <a:latin typeface="Times New Roman"/>
          </a:endParaRPr>
        </a:p>
      </xdr:txBody>
    </xdr:sp>
    <xdr:clientData/>
  </xdr:twoCellAnchor>
  <xdr:twoCellAnchor editAs="absolute">
    <xdr:from>
      <xdr:col>7</xdr:col>
      <xdr:colOff>749880</xdr:colOff>
      <xdr:row>26</xdr:row>
      <xdr:rowOff>66816</xdr:rowOff>
    </xdr:from>
    <xdr:to>
      <xdr:col>8</xdr:col>
      <xdr:colOff>535320</xdr:colOff>
      <xdr:row>30</xdr:row>
      <xdr:rowOff>145864</xdr:rowOff>
    </xdr:to>
    <xdr:pic>
      <xdr:nvPicPr>
        <xdr:cNvPr id="85" name="Image 1">
          <a:extLst>
            <a:ext uri="{FF2B5EF4-FFF2-40B4-BE49-F238E27FC236}">
              <a16:creationId xmlns:a16="http://schemas.microsoft.com/office/drawing/2014/main" id="{00000000-0008-0000-0600-000055000000}"/>
            </a:ext>
          </a:extLst>
        </xdr:cNvPr>
        <xdr:cNvPicPr/>
      </xdr:nvPicPr>
      <xdr:blipFill>
        <a:blip xmlns:r="http://schemas.openxmlformats.org/officeDocument/2006/relationships" r:embed="rId10"/>
        <a:stretch/>
      </xdr:blipFill>
      <xdr:spPr>
        <a:xfrm>
          <a:off x="9963720" y="5479200"/>
          <a:ext cx="621000" cy="693000"/>
        </a:xfrm>
        <a:prstGeom prst="rect">
          <a:avLst/>
        </a:prstGeom>
        <a:ln>
          <a:noFill/>
        </a:ln>
      </xdr:spPr>
    </xdr:pic>
    <xdr:clientData/>
  </xdr:twoCellAnchor>
  <xdr:twoCellAnchor editAs="absolute">
    <xdr:from>
      <xdr:col>7</xdr:col>
      <xdr:colOff>669960</xdr:colOff>
      <xdr:row>60</xdr:row>
      <xdr:rowOff>122256</xdr:rowOff>
    </xdr:from>
    <xdr:to>
      <xdr:col>8</xdr:col>
      <xdr:colOff>455400</xdr:colOff>
      <xdr:row>65</xdr:row>
      <xdr:rowOff>53137</xdr:rowOff>
    </xdr:to>
    <xdr:pic>
      <xdr:nvPicPr>
        <xdr:cNvPr id="86" name="Image 1">
          <a:extLst>
            <a:ext uri="{FF2B5EF4-FFF2-40B4-BE49-F238E27FC236}">
              <a16:creationId xmlns:a16="http://schemas.microsoft.com/office/drawing/2014/main" id="{00000000-0008-0000-0600-000056000000}"/>
            </a:ext>
          </a:extLst>
        </xdr:cNvPr>
        <xdr:cNvPicPr/>
      </xdr:nvPicPr>
      <xdr:blipFill>
        <a:blip xmlns:r="http://schemas.openxmlformats.org/officeDocument/2006/relationships" r:embed="rId10"/>
        <a:stretch/>
      </xdr:blipFill>
      <xdr:spPr>
        <a:xfrm>
          <a:off x="9883800" y="10972800"/>
          <a:ext cx="621000" cy="693000"/>
        </a:xfrm>
        <a:prstGeom prst="rect">
          <a:avLst/>
        </a:prstGeom>
        <a:ln>
          <a:noFill/>
        </a:ln>
      </xdr:spPr>
    </xdr:pic>
    <xdr:clientData/>
  </xdr:twoCellAnchor>
  <xdr:twoCellAnchor editAs="absolute">
    <xdr:from>
      <xdr:col>7</xdr:col>
      <xdr:colOff>669960</xdr:colOff>
      <xdr:row>98</xdr:row>
      <xdr:rowOff>18217</xdr:rowOff>
    </xdr:from>
    <xdr:to>
      <xdr:col>8</xdr:col>
      <xdr:colOff>455400</xdr:colOff>
      <xdr:row>102</xdr:row>
      <xdr:rowOff>101737</xdr:rowOff>
    </xdr:to>
    <xdr:pic>
      <xdr:nvPicPr>
        <xdr:cNvPr id="87" name="Image 1">
          <a:extLst>
            <a:ext uri="{FF2B5EF4-FFF2-40B4-BE49-F238E27FC236}">
              <a16:creationId xmlns:a16="http://schemas.microsoft.com/office/drawing/2014/main" id="{00000000-0008-0000-0600-000057000000}"/>
            </a:ext>
          </a:extLst>
        </xdr:cNvPr>
        <xdr:cNvPicPr/>
      </xdr:nvPicPr>
      <xdr:blipFill>
        <a:blip xmlns:r="http://schemas.openxmlformats.org/officeDocument/2006/relationships" r:embed="rId10"/>
        <a:stretch/>
      </xdr:blipFill>
      <xdr:spPr>
        <a:xfrm>
          <a:off x="9883800" y="16916400"/>
          <a:ext cx="621000" cy="693000"/>
        </a:xfrm>
        <a:prstGeom prst="rect">
          <a:avLst/>
        </a:prstGeom>
        <a:ln>
          <a:noFill/>
        </a:ln>
      </xdr:spPr>
    </xdr:pic>
    <xdr:clientData/>
  </xdr:twoCellAnchor>
  <xdr:twoCellAnchor editAs="absolute">
    <xdr:from>
      <xdr:col>7</xdr:col>
      <xdr:colOff>680760</xdr:colOff>
      <xdr:row>135</xdr:row>
      <xdr:rowOff>72217</xdr:rowOff>
    </xdr:from>
    <xdr:to>
      <xdr:col>8</xdr:col>
      <xdr:colOff>466200</xdr:colOff>
      <xdr:row>140</xdr:row>
      <xdr:rowOff>3096</xdr:rowOff>
    </xdr:to>
    <xdr:pic>
      <xdr:nvPicPr>
        <xdr:cNvPr id="88" name="Image 1">
          <a:extLst>
            <a:ext uri="{FF2B5EF4-FFF2-40B4-BE49-F238E27FC236}">
              <a16:creationId xmlns:a16="http://schemas.microsoft.com/office/drawing/2014/main" id="{00000000-0008-0000-0600-000058000000}"/>
            </a:ext>
          </a:extLst>
        </xdr:cNvPr>
        <xdr:cNvPicPr/>
      </xdr:nvPicPr>
      <xdr:blipFill>
        <a:blip xmlns:r="http://schemas.openxmlformats.org/officeDocument/2006/relationships" r:embed="rId10"/>
        <a:stretch/>
      </xdr:blipFill>
      <xdr:spPr>
        <a:xfrm>
          <a:off x="9894600" y="22865760"/>
          <a:ext cx="621000" cy="693000"/>
        </a:xfrm>
        <a:prstGeom prst="rect">
          <a:avLst/>
        </a:prstGeom>
        <a:ln>
          <a:noFill/>
        </a:ln>
      </xdr:spPr>
    </xdr:pic>
    <xdr:clientData/>
  </xdr:twoCellAnchor>
  <xdr:twoCellAnchor editAs="absolute">
    <xdr:from>
      <xdr:col>7</xdr:col>
      <xdr:colOff>680760</xdr:colOff>
      <xdr:row>174</xdr:row>
      <xdr:rowOff>38376</xdr:rowOff>
    </xdr:from>
    <xdr:to>
      <xdr:col>8</xdr:col>
      <xdr:colOff>466200</xdr:colOff>
      <xdr:row>178</xdr:row>
      <xdr:rowOff>121897</xdr:rowOff>
    </xdr:to>
    <xdr:pic>
      <xdr:nvPicPr>
        <xdr:cNvPr id="89" name="Image 1">
          <a:extLst>
            <a:ext uri="{FF2B5EF4-FFF2-40B4-BE49-F238E27FC236}">
              <a16:creationId xmlns:a16="http://schemas.microsoft.com/office/drawing/2014/main" id="{00000000-0008-0000-0600-000059000000}"/>
            </a:ext>
          </a:extLst>
        </xdr:cNvPr>
        <xdr:cNvPicPr/>
      </xdr:nvPicPr>
      <xdr:blipFill>
        <a:blip xmlns:r="http://schemas.openxmlformats.org/officeDocument/2006/relationships" r:embed="rId10"/>
        <a:stretch/>
      </xdr:blipFill>
      <xdr:spPr>
        <a:xfrm>
          <a:off x="9894600" y="29032200"/>
          <a:ext cx="621000" cy="693000"/>
        </a:xfrm>
        <a:prstGeom prst="rect">
          <a:avLst/>
        </a:prstGeom>
        <a:ln>
          <a:noFill/>
        </a:ln>
      </xdr:spPr>
    </xdr:pic>
    <xdr:clientData/>
  </xdr:twoCellAnchor>
  <xdr:twoCellAnchor editAs="absolute">
    <xdr:from>
      <xdr:col>7</xdr:col>
      <xdr:colOff>547647</xdr:colOff>
      <xdr:row>209</xdr:row>
      <xdr:rowOff>95324</xdr:rowOff>
    </xdr:from>
    <xdr:to>
      <xdr:col>8</xdr:col>
      <xdr:colOff>333087</xdr:colOff>
      <xdr:row>214</xdr:row>
      <xdr:rowOff>30316</xdr:rowOff>
    </xdr:to>
    <xdr:pic>
      <xdr:nvPicPr>
        <xdr:cNvPr id="90" name="Image 1">
          <a:extLst>
            <a:ext uri="{FF2B5EF4-FFF2-40B4-BE49-F238E27FC236}">
              <a16:creationId xmlns:a16="http://schemas.microsoft.com/office/drawing/2014/main" id="{00000000-0008-0000-0600-00005A000000}"/>
            </a:ext>
          </a:extLst>
        </xdr:cNvPr>
        <xdr:cNvPicPr/>
      </xdr:nvPicPr>
      <xdr:blipFill>
        <a:blip xmlns:r="http://schemas.openxmlformats.org/officeDocument/2006/relationships" r:embed="rId10"/>
        <a:stretch/>
      </xdr:blipFill>
      <xdr:spPr>
        <a:xfrm>
          <a:off x="9268314" y="33824407"/>
          <a:ext cx="579190" cy="675826"/>
        </a:xfrm>
        <a:prstGeom prst="rect">
          <a:avLst/>
        </a:prstGeom>
        <a:ln>
          <a:noFill/>
        </a:ln>
      </xdr:spPr>
    </xdr:pic>
    <xdr:clientData/>
  </xdr:twoCellAnchor>
  <xdr:twoCellAnchor editAs="absolute">
    <xdr:from>
      <xdr:col>7</xdr:col>
      <xdr:colOff>645840</xdr:colOff>
      <xdr:row>250</xdr:row>
      <xdr:rowOff>58897</xdr:rowOff>
    </xdr:from>
    <xdr:to>
      <xdr:col>8</xdr:col>
      <xdr:colOff>431280</xdr:colOff>
      <xdr:row>254</xdr:row>
      <xdr:rowOff>143685</xdr:rowOff>
    </xdr:to>
    <xdr:pic>
      <xdr:nvPicPr>
        <xdr:cNvPr id="91" name="Image 1">
          <a:extLst>
            <a:ext uri="{FF2B5EF4-FFF2-40B4-BE49-F238E27FC236}">
              <a16:creationId xmlns:a16="http://schemas.microsoft.com/office/drawing/2014/main" id="{00000000-0008-0000-0600-00005B000000}"/>
            </a:ext>
          </a:extLst>
        </xdr:cNvPr>
        <xdr:cNvPicPr/>
      </xdr:nvPicPr>
      <xdr:blipFill>
        <a:blip xmlns:r="http://schemas.openxmlformats.org/officeDocument/2006/relationships" r:embed="rId10"/>
        <a:stretch/>
      </xdr:blipFill>
      <xdr:spPr>
        <a:xfrm>
          <a:off x="9859680" y="41148000"/>
          <a:ext cx="621000" cy="693000"/>
        </a:xfrm>
        <a:prstGeom prst="rect">
          <a:avLst/>
        </a:prstGeom>
        <a:ln>
          <a:noFill/>
        </a:ln>
      </xdr:spPr>
    </xdr:pic>
    <xdr:clientData/>
  </xdr:twoCellAnchor>
  <xdr:twoCellAnchor editAs="absolute">
    <xdr:from>
      <xdr:col>7</xdr:col>
      <xdr:colOff>693360</xdr:colOff>
      <xdr:row>287</xdr:row>
      <xdr:rowOff>107137</xdr:rowOff>
    </xdr:from>
    <xdr:to>
      <xdr:col>8</xdr:col>
      <xdr:colOff>478800</xdr:colOff>
      <xdr:row>292</xdr:row>
      <xdr:rowOff>38017</xdr:rowOff>
    </xdr:to>
    <xdr:pic>
      <xdr:nvPicPr>
        <xdr:cNvPr id="92" name="Image 1">
          <a:extLst>
            <a:ext uri="{FF2B5EF4-FFF2-40B4-BE49-F238E27FC236}">
              <a16:creationId xmlns:a16="http://schemas.microsoft.com/office/drawing/2014/main" id="{00000000-0008-0000-0600-00005C000000}"/>
            </a:ext>
          </a:extLst>
        </xdr:cNvPr>
        <xdr:cNvPicPr/>
      </xdr:nvPicPr>
      <xdr:blipFill>
        <a:blip xmlns:r="http://schemas.openxmlformats.org/officeDocument/2006/relationships" r:embed="rId10"/>
        <a:stretch/>
      </xdr:blipFill>
      <xdr:spPr>
        <a:xfrm>
          <a:off x="9907200" y="47091600"/>
          <a:ext cx="621000" cy="693000"/>
        </a:xfrm>
        <a:prstGeom prst="rect">
          <a:avLst/>
        </a:prstGeom>
        <a:ln>
          <a:noFill/>
        </a:ln>
      </xdr:spPr>
    </xdr:pic>
    <xdr:clientData/>
  </xdr:twoCellAnchor>
  <xdr:twoCellAnchor editAs="absolute">
    <xdr:from>
      <xdr:col>7</xdr:col>
      <xdr:colOff>693360</xdr:colOff>
      <xdr:row>326</xdr:row>
      <xdr:rowOff>79057</xdr:rowOff>
    </xdr:from>
    <xdr:to>
      <xdr:col>8</xdr:col>
      <xdr:colOff>478800</xdr:colOff>
      <xdr:row>331</xdr:row>
      <xdr:rowOff>10296</xdr:rowOff>
    </xdr:to>
    <xdr:pic>
      <xdr:nvPicPr>
        <xdr:cNvPr id="93" name="Image 1">
          <a:extLst>
            <a:ext uri="{FF2B5EF4-FFF2-40B4-BE49-F238E27FC236}">
              <a16:creationId xmlns:a16="http://schemas.microsoft.com/office/drawing/2014/main" id="{00000000-0008-0000-0600-00005D000000}"/>
            </a:ext>
          </a:extLst>
        </xdr:cNvPr>
        <xdr:cNvPicPr/>
      </xdr:nvPicPr>
      <xdr:blipFill>
        <a:blip xmlns:r="http://schemas.openxmlformats.org/officeDocument/2006/relationships" r:embed="rId10"/>
        <a:stretch/>
      </xdr:blipFill>
      <xdr:spPr>
        <a:xfrm>
          <a:off x="9907200" y="53263800"/>
          <a:ext cx="621000" cy="693000"/>
        </a:xfrm>
        <a:prstGeom prst="rect">
          <a:avLst/>
        </a:prstGeom>
        <a:ln>
          <a:noFill/>
        </a:ln>
      </xdr:spPr>
    </xdr:pic>
    <xdr:clientData/>
  </xdr:twoCellAnchor>
  <xdr:twoCellAnchor editAs="absolute">
    <xdr:from>
      <xdr:col>7</xdr:col>
      <xdr:colOff>669600</xdr:colOff>
      <xdr:row>363</xdr:row>
      <xdr:rowOff>23617</xdr:rowOff>
    </xdr:from>
    <xdr:to>
      <xdr:col>8</xdr:col>
      <xdr:colOff>455040</xdr:colOff>
      <xdr:row>367</xdr:row>
      <xdr:rowOff>107137</xdr:rowOff>
    </xdr:to>
    <xdr:pic>
      <xdr:nvPicPr>
        <xdr:cNvPr id="94" name="Image 1">
          <a:extLst>
            <a:ext uri="{FF2B5EF4-FFF2-40B4-BE49-F238E27FC236}">
              <a16:creationId xmlns:a16="http://schemas.microsoft.com/office/drawing/2014/main" id="{00000000-0008-0000-0600-00005E000000}"/>
            </a:ext>
          </a:extLst>
        </xdr:cNvPr>
        <xdr:cNvPicPr/>
      </xdr:nvPicPr>
      <xdr:blipFill>
        <a:blip xmlns:r="http://schemas.openxmlformats.org/officeDocument/2006/relationships" r:embed="rId10"/>
        <a:stretch/>
      </xdr:blipFill>
      <xdr:spPr>
        <a:xfrm>
          <a:off x="9883440" y="59103720"/>
          <a:ext cx="621000" cy="693000"/>
        </a:xfrm>
        <a:prstGeom prst="rect">
          <a:avLst/>
        </a:prstGeom>
        <a:ln>
          <a:noFill/>
        </a:ln>
      </xdr:spPr>
    </xdr:pic>
    <xdr:clientData/>
  </xdr:twoCellAnchor>
  <xdr:twoCellAnchor>
    <xdr:from>
      <xdr:col>0</xdr:col>
      <xdr:colOff>0</xdr:colOff>
      <xdr:row>0</xdr:row>
      <xdr:rowOff>0</xdr:rowOff>
    </xdr:from>
    <xdr:to>
      <xdr:col>8</xdr:col>
      <xdr:colOff>19050</xdr:colOff>
      <xdr:row>53</xdr:row>
      <xdr:rowOff>57150</xdr:rowOff>
    </xdr:to>
    <xdr:sp macro="" textlink="">
      <xdr:nvSpPr>
        <xdr:cNvPr id="6148" name="_x0000_t202" hidden="1">
          <a:extLst>
            <a:ext uri="{FF2B5EF4-FFF2-40B4-BE49-F238E27FC236}">
              <a16:creationId xmlns:a16="http://schemas.microsoft.com/office/drawing/2014/main" id="{00000000-0008-0000-0600-000004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6" name="_x0000_t202" hidden="1">
          <a:extLst>
            <a:ext uri="{FF2B5EF4-FFF2-40B4-BE49-F238E27FC236}">
              <a16:creationId xmlns:a16="http://schemas.microsoft.com/office/drawing/2014/main" id="{00000000-0008-0000-0600-000002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9" name="_x0000_t202" hidden="1">
          <a:extLst>
            <a:ext uri="{FF2B5EF4-FFF2-40B4-BE49-F238E27FC236}">
              <a16:creationId xmlns:a16="http://schemas.microsoft.com/office/drawing/2014/main" id="{00000000-0008-0000-0600-000005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2" name="_x0000_t202" hidden="1">
          <a:extLst>
            <a:ext uri="{FF2B5EF4-FFF2-40B4-BE49-F238E27FC236}">
              <a16:creationId xmlns:a16="http://schemas.microsoft.com/office/drawing/2014/main" id="{00000000-0008-0000-06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3" name="AutoShape 5">
          <a:extLst>
            <a:ext uri="{FF2B5EF4-FFF2-40B4-BE49-F238E27FC236}">
              <a16:creationId xmlns:a16="http://schemas.microsoft.com/office/drawing/2014/main" id="{00000000-0008-0000-06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4" name="AutoShape 4">
          <a:extLst>
            <a:ext uri="{FF2B5EF4-FFF2-40B4-BE49-F238E27FC236}">
              <a16:creationId xmlns:a16="http://schemas.microsoft.com/office/drawing/2014/main" id="{00000000-0008-0000-06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5" name="AutoShape 5">
          <a:extLst>
            <a:ext uri="{FF2B5EF4-FFF2-40B4-BE49-F238E27FC236}">
              <a16:creationId xmlns:a16="http://schemas.microsoft.com/office/drawing/2014/main"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 name="AutoShape 4">
          <a:extLst>
            <a:ext uri="{FF2B5EF4-FFF2-40B4-BE49-F238E27FC236}">
              <a16:creationId xmlns:a16="http://schemas.microsoft.com/office/drawing/2014/main"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7" name="AutoShape 5">
          <a:extLst>
            <a:ext uri="{FF2B5EF4-FFF2-40B4-BE49-F238E27FC236}">
              <a16:creationId xmlns:a16="http://schemas.microsoft.com/office/drawing/2014/main"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8" name="AutoShape 4">
          <a:extLst>
            <a:ext uri="{FF2B5EF4-FFF2-40B4-BE49-F238E27FC236}">
              <a16:creationId xmlns:a16="http://schemas.microsoft.com/office/drawing/2014/main"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9" name="AutoShape 5">
          <a:extLst>
            <a:ext uri="{FF2B5EF4-FFF2-40B4-BE49-F238E27FC236}">
              <a16:creationId xmlns:a16="http://schemas.microsoft.com/office/drawing/2014/main"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0" name="AutoShape 4">
          <a:extLst>
            <a:ext uri="{FF2B5EF4-FFF2-40B4-BE49-F238E27FC236}">
              <a16:creationId xmlns:a16="http://schemas.microsoft.com/office/drawing/2014/main" id="{00000000-0008-0000-06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1" name="AutoShape 5">
          <a:extLst>
            <a:ext uri="{FF2B5EF4-FFF2-40B4-BE49-F238E27FC236}">
              <a16:creationId xmlns:a16="http://schemas.microsoft.com/office/drawing/2014/main" id="{00000000-0008-0000-06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2" name="AutoShape 4">
          <a:extLst>
            <a:ext uri="{FF2B5EF4-FFF2-40B4-BE49-F238E27FC236}">
              <a16:creationId xmlns:a16="http://schemas.microsoft.com/office/drawing/2014/main" id="{00000000-0008-0000-06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3" name="AutoShape 5">
          <a:extLst>
            <a:ext uri="{FF2B5EF4-FFF2-40B4-BE49-F238E27FC236}">
              <a16:creationId xmlns:a16="http://schemas.microsoft.com/office/drawing/2014/main" id="{00000000-0008-0000-06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4" name="AutoShape 4">
          <a:extLst>
            <a:ext uri="{FF2B5EF4-FFF2-40B4-BE49-F238E27FC236}">
              <a16:creationId xmlns:a16="http://schemas.microsoft.com/office/drawing/2014/main" id="{00000000-0008-0000-06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356040</xdr:colOff>
      <xdr:row>27</xdr:row>
      <xdr:rowOff>110517</xdr:rowOff>
    </xdr:from>
    <xdr:to>
      <xdr:col>11</xdr:col>
      <xdr:colOff>273960</xdr:colOff>
      <xdr:row>47</xdr:row>
      <xdr:rowOff>38310</xdr:rowOff>
    </xdr:to>
    <xdr:sp macro="" textlink="">
      <xdr:nvSpPr>
        <xdr:cNvPr id="95" name="TextShape 1">
          <a:extLst>
            <a:ext uri="{FF2B5EF4-FFF2-40B4-BE49-F238E27FC236}">
              <a16:creationId xmlns:a16="http://schemas.microsoft.com/office/drawing/2014/main" id="{00000000-0008-0000-0700-00005F000000}"/>
            </a:ext>
          </a:extLst>
        </xdr:cNvPr>
        <xdr:cNvSpPr txBox="1"/>
      </xdr:nvSpPr>
      <xdr:spPr>
        <a:xfrm>
          <a:off x="7270200" y="5691600"/>
          <a:ext cx="5943600" cy="297180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https://www.w3.org/TR/WCAG/#parsing</a:t>
          </a:r>
          <a:endParaRPr lang="es-ES" sz="1500" b="0" strike="noStrike" spc="-1">
            <a:latin typeface="Times New Roman"/>
          </a:endParaRPr>
        </a:p>
      </xdr:txBody>
    </xdr:sp>
    <xdr:clientData/>
  </xdr:twoCellAnchor>
  <xdr:twoCellAnchor editAs="absolute">
    <xdr:from>
      <xdr:col>4</xdr:col>
      <xdr:colOff>356040</xdr:colOff>
      <xdr:row>103</xdr:row>
      <xdr:rowOff>126357</xdr:rowOff>
    </xdr:from>
    <xdr:to>
      <xdr:col>11</xdr:col>
      <xdr:colOff>273960</xdr:colOff>
      <xdr:row>114</xdr:row>
      <xdr:rowOff>46950</xdr:rowOff>
    </xdr:to>
    <xdr:sp macro="" textlink="">
      <xdr:nvSpPr>
        <xdr:cNvPr id="96" name="TextShape 1">
          <a:extLst>
            <a:ext uri="{FF2B5EF4-FFF2-40B4-BE49-F238E27FC236}">
              <a16:creationId xmlns:a16="http://schemas.microsoft.com/office/drawing/2014/main" id="{00000000-0008-0000-0700-000060000000}"/>
            </a:ext>
          </a:extLst>
        </xdr:cNvPr>
        <xdr:cNvSpPr txBox="1"/>
      </xdr:nvSpPr>
      <xdr:spPr>
        <a:xfrm>
          <a:off x="7270200" y="17803080"/>
          <a:ext cx="5943600" cy="1592640"/>
        </a:xfrm>
        <a:prstGeom prst="rect">
          <a:avLst/>
        </a:prstGeom>
        <a:solidFill>
          <a:srgbClr val="DDDDDD"/>
        </a:solidFill>
        <a:ln>
          <a:noFill/>
        </a:ln>
      </xdr:spPr>
      <xdr:txBody>
        <a:bodyPr lIns="0" tIns="0" rIns="0" bIns="0">
          <a:spAutoFit/>
        </a:bodyPr>
        <a:lstStyle/>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
            </a:rPr>
            <a:t>https://www.w3.org/TR/WCAG/#status-messages</a:t>
          </a:r>
          <a:endParaRPr lang="es-ES" sz="1500" b="0" strike="noStrike" spc="-1">
            <a:latin typeface="Times New Roman"/>
          </a:endParaRPr>
        </a:p>
      </xdr:txBody>
    </xdr:sp>
    <xdr:clientData/>
  </xdr:twoCellAnchor>
  <xdr:twoCellAnchor editAs="absolute">
    <xdr:from>
      <xdr:col>5</xdr:col>
      <xdr:colOff>23040</xdr:colOff>
      <xdr:row>64</xdr:row>
      <xdr:rowOff>22110</xdr:rowOff>
    </xdr:from>
    <xdr:to>
      <xdr:col>11</xdr:col>
      <xdr:colOff>318960</xdr:colOff>
      <xdr:row>89</xdr:row>
      <xdr:rowOff>137583</xdr:rowOff>
    </xdr:to>
    <xdr:sp macro="" textlink="">
      <xdr:nvSpPr>
        <xdr:cNvPr id="97" name="TextShape 1">
          <a:extLst>
            <a:ext uri="{FF2B5EF4-FFF2-40B4-BE49-F238E27FC236}">
              <a16:creationId xmlns:a16="http://schemas.microsoft.com/office/drawing/2014/main" id="{00000000-0008-0000-0700-000061000000}"/>
            </a:ext>
          </a:extLst>
        </xdr:cNvPr>
        <xdr:cNvSpPr txBox="1"/>
      </xdr:nvSpPr>
      <xdr:spPr>
        <a:xfrm>
          <a:off x="6923373" y="11261610"/>
          <a:ext cx="5629920" cy="381964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https://www.w3.org/TR/WCAG/#name-role-value</a:t>
          </a:r>
          <a:endParaRPr lang="es-ES" sz="1500" b="0" strike="noStrike" spc="-1">
            <a:latin typeface="Times New Roman"/>
          </a:endParaRPr>
        </a:p>
      </xdr:txBody>
    </xdr:sp>
    <xdr:clientData/>
  </xdr:twoCellAnchor>
  <xdr:twoCellAnchor editAs="absolute">
    <xdr:from>
      <xdr:col>7</xdr:col>
      <xdr:colOff>731880</xdr:colOff>
      <xdr:row>23</xdr:row>
      <xdr:rowOff>20310</xdr:rowOff>
    </xdr:from>
    <xdr:to>
      <xdr:col>8</xdr:col>
      <xdr:colOff>483480</xdr:colOff>
      <xdr:row>27</xdr:row>
      <xdr:rowOff>99717</xdr:rowOff>
    </xdr:to>
    <xdr:pic>
      <xdr:nvPicPr>
        <xdr:cNvPr id="98" name="Image 1">
          <a:extLst>
            <a:ext uri="{FF2B5EF4-FFF2-40B4-BE49-F238E27FC236}">
              <a16:creationId xmlns:a16="http://schemas.microsoft.com/office/drawing/2014/main" id="{00000000-0008-0000-0700-000062000000}"/>
            </a:ext>
          </a:extLst>
        </xdr:cNvPr>
        <xdr:cNvPicPr/>
      </xdr:nvPicPr>
      <xdr:blipFill>
        <a:blip xmlns:r="http://schemas.openxmlformats.org/officeDocument/2006/relationships" r:embed="rId4"/>
        <a:stretch/>
      </xdr:blipFill>
      <xdr:spPr>
        <a:xfrm>
          <a:off x="9932760" y="4987800"/>
          <a:ext cx="621000" cy="693000"/>
        </a:xfrm>
        <a:prstGeom prst="rect">
          <a:avLst/>
        </a:prstGeom>
        <a:ln>
          <a:noFill/>
        </a:ln>
      </xdr:spPr>
    </xdr:pic>
    <xdr:clientData/>
  </xdr:twoCellAnchor>
  <xdr:twoCellAnchor editAs="absolute">
    <xdr:from>
      <xdr:col>7</xdr:col>
      <xdr:colOff>693720</xdr:colOff>
      <xdr:row>59</xdr:row>
      <xdr:rowOff>33990</xdr:rowOff>
    </xdr:from>
    <xdr:to>
      <xdr:col>8</xdr:col>
      <xdr:colOff>445320</xdr:colOff>
      <xdr:row>63</xdr:row>
      <xdr:rowOff>113037</xdr:rowOff>
    </xdr:to>
    <xdr:pic>
      <xdr:nvPicPr>
        <xdr:cNvPr id="99" name="Image 1">
          <a:extLst>
            <a:ext uri="{FF2B5EF4-FFF2-40B4-BE49-F238E27FC236}">
              <a16:creationId xmlns:a16="http://schemas.microsoft.com/office/drawing/2014/main" id="{00000000-0008-0000-0700-000063000000}"/>
            </a:ext>
          </a:extLst>
        </xdr:cNvPr>
        <xdr:cNvPicPr/>
      </xdr:nvPicPr>
      <xdr:blipFill>
        <a:blip xmlns:r="http://schemas.openxmlformats.org/officeDocument/2006/relationships" r:embed="rId4"/>
        <a:stretch/>
      </xdr:blipFill>
      <xdr:spPr>
        <a:xfrm>
          <a:off x="9894600" y="10744200"/>
          <a:ext cx="621000" cy="693000"/>
        </a:xfrm>
        <a:prstGeom prst="rect">
          <a:avLst/>
        </a:prstGeom>
        <a:ln>
          <a:noFill/>
        </a:ln>
      </xdr:spPr>
    </xdr:pic>
    <xdr:clientData/>
  </xdr:twoCellAnchor>
  <xdr:twoCellAnchor editAs="absolute">
    <xdr:from>
      <xdr:col>7</xdr:col>
      <xdr:colOff>648720</xdr:colOff>
      <xdr:row>98</xdr:row>
      <xdr:rowOff>57578</xdr:rowOff>
    </xdr:from>
    <xdr:to>
      <xdr:col>8</xdr:col>
      <xdr:colOff>400320</xdr:colOff>
      <xdr:row>102</xdr:row>
      <xdr:rowOff>134996</xdr:rowOff>
    </xdr:to>
    <xdr:pic>
      <xdr:nvPicPr>
        <xdr:cNvPr id="100" name="Image 1">
          <a:extLst>
            <a:ext uri="{FF2B5EF4-FFF2-40B4-BE49-F238E27FC236}">
              <a16:creationId xmlns:a16="http://schemas.microsoft.com/office/drawing/2014/main" id="{00000000-0008-0000-0700-000064000000}"/>
            </a:ext>
          </a:extLst>
        </xdr:cNvPr>
        <xdr:cNvPicPr/>
      </xdr:nvPicPr>
      <xdr:blipFill>
        <a:blip xmlns:r="http://schemas.openxmlformats.org/officeDocument/2006/relationships" r:embed="rId4"/>
        <a:stretch/>
      </xdr:blipFill>
      <xdr:spPr>
        <a:xfrm>
          <a:off x="9849600" y="16966440"/>
          <a:ext cx="621000" cy="693000"/>
        </a:xfrm>
        <a:prstGeom prst="rect">
          <a:avLst/>
        </a:prstGeom>
        <a:ln>
          <a:noFill/>
        </a:ln>
      </xdr:spPr>
    </xdr:pic>
    <xdr:clientData/>
  </xdr:twoCellAnchor>
  <xdr:twoCellAnchor>
    <xdr:from>
      <xdr:col>0</xdr:col>
      <xdr:colOff>0</xdr:colOff>
      <xdr:row>0</xdr:row>
      <xdr:rowOff>0</xdr:rowOff>
    </xdr:from>
    <xdr:to>
      <xdr:col>8</xdr:col>
      <xdr:colOff>0</xdr:colOff>
      <xdr:row>53</xdr:row>
      <xdr:rowOff>104775</xdr:rowOff>
    </xdr:to>
    <xdr:sp macro="" textlink="">
      <xdr:nvSpPr>
        <xdr:cNvPr id="7172" name="_x0000_t202" hidden="1">
          <a:extLst>
            <a:ext uri="{FF2B5EF4-FFF2-40B4-BE49-F238E27FC236}">
              <a16:creationId xmlns:a16="http://schemas.microsoft.com/office/drawing/2014/main" id="{00000000-0008-0000-0700-000004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104775</xdr:rowOff>
    </xdr:to>
    <xdr:sp macro="" textlink="">
      <xdr:nvSpPr>
        <xdr:cNvPr id="7170" name="_x0000_t202" hidden="1">
          <a:extLst>
            <a:ext uri="{FF2B5EF4-FFF2-40B4-BE49-F238E27FC236}">
              <a16:creationId xmlns:a16="http://schemas.microsoft.com/office/drawing/2014/main" id="{00000000-0008-0000-0700-000002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173" name="_x0000_t202" hidden="1">
          <a:extLst>
            <a:ext uri="{FF2B5EF4-FFF2-40B4-BE49-F238E27FC236}">
              <a16:creationId xmlns:a16="http://schemas.microsoft.com/office/drawing/2014/main" id="{00000000-0008-0000-0700-000005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2" name="_x0000_t202" hidden="1">
          <a:extLst>
            <a:ext uri="{FF2B5EF4-FFF2-40B4-BE49-F238E27FC236}">
              <a16:creationId xmlns:a16="http://schemas.microsoft.com/office/drawing/2014/main" id="{00000000-0008-0000-07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3" name="AutoShape 5">
          <a:extLst>
            <a:ext uri="{FF2B5EF4-FFF2-40B4-BE49-F238E27FC236}">
              <a16:creationId xmlns:a16="http://schemas.microsoft.com/office/drawing/2014/main" id="{00000000-0008-0000-07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4" name="AutoShape 4">
          <a:extLst>
            <a:ext uri="{FF2B5EF4-FFF2-40B4-BE49-F238E27FC236}">
              <a16:creationId xmlns:a16="http://schemas.microsoft.com/office/drawing/2014/main" id="{00000000-0008-0000-07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5" name="AutoShape 5">
          <a:extLst>
            <a:ext uri="{FF2B5EF4-FFF2-40B4-BE49-F238E27FC236}">
              <a16:creationId xmlns:a16="http://schemas.microsoft.com/office/drawing/2014/main"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6" name="AutoShape 4">
          <a:extLst>
            <a:ext uri="{FF2B5EF4-FFF2-40B4-BE49-F238E27FC236}">
              <a16:creationId xmlns:a16="http://schemas.microsoft.com/office/drawing/2014/main"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 name="AutoShape 5">
          <a:extLst>
            <a:ext uri="{FF2B5EF4-FFF2-40B4-BE49-F238E27FC236}">
              <a16:creationId xmlns:a16="http://schemas.microsoft.com/office/drawing/2014/main"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8" name="AutoShape 4">
          <a:extLst>
            <a:ext uri="{FF2B5EF4-FFF2-40B4-BE49-F238E27FC236}">
              <a16:creationId xmlns:a16="http://schemas.microsoft.com/office/drawing/2014/main" id="{00000000-0008-0000-07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9" name="AutoShape 5">
          <a:extLst>
            <a:ext uri="{FF2B5EF4-FFF2-40B4-BE49-F238E27FC236}">
              <a16:creationId xmlns:a16="http://schemas.microsoft.com/office/drawing/2014/main" id="{00000000-0008-0000-07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0" name="AutoShape 4">
          <a:extLst>
            <a:ext uri="{FF2B5EF4-FFF2-40B4-BE49-F238E27FC236}">
              <a16:creationId xmlns:a16="http://schemas.microsoft.com/office/drawing/2014/main" id="{00000000-0008-0000-07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1" name="AutoShape 5">
          <a:extLst>
            <a:ext uri="{FF2B5EF4-FFF2-40B4-BE49-F238E27FC236}">
              <a16:creationId xmlns:a16="http://schemas.microsoft.com/office/drawing/2014/main" id="{00000000-0008-0000-07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2" name="AutoShape 4">
          <a:extLst>
            <a:ext uri="{FF2B5EF4-FFF2-40B4-BE49-F238E27FC236}">
              <a16:creationId xmlns:a16="http://schemas.microsoft.com/office/drawing/2014/main" id="{00000000-0008-0000-07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3" name="AutoShape 5">
          <a:extLst>
            <a:ext uri="{FF2B5EF4-FFF2-40B4-BE49-F238E27FC236}">
              <a16:creationId xmlns:a16="http://schemas.microsoft.com/office/drawing/2014/main" id="{00000000-0008-0000-07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4" name="AutoShape 4">
          <a:extLst>
            <a:ext uri="{FF2B5EF4-FFF2-40B4-BE49-F238E27FC236}">
              <a16:creationId xmlns:a16="http://schemas.microsoft.com/office/drawing/2014/main" id="{00000000-0008-0000-07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266700</xdr:colOff>
      <xdr:row>58</xdr:row>
      <xdr:rowOff>133350</xdr:rowOff>
    </xdr:to>
    <xdr:sp macro="" textlink="">
      <xdr:nvSpPr>
        <xdr:cNvPr id="8194" name="_x0000_t202" hidden="1">
          <a:extLst>
            <a:ext uri="{FF2B5EF4-FFF2-40B4-BE49-F238E27FC236}">
              <a16:creationId xmlns:a16="http://schemas.microsoft.com/office/drawing/2014/main" id="{00000000-0008-0000-0A00-0000022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 name="_x0000_t202" hidden="1">
          <a:extLst>
            <a:ext uri="{FF2B5EF4-FFF2-40B4-BE49-F238E27FC236}">
              <a16:creationId xmlns:a16="http://schemas.microsoft.com/office/drawing/2014/main" id="{00000000-0008-0000-0A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 name="AutoShape 2">
          <a:extLst>
            <a:ext uri="{FF2B5EF4-FFF2-40B4-BE49-F238E27FC236}">
              <a16:creationId xmlns:a16="http://schemas.microsoft.com/office/drawing/2014/main" id="{00000000-0008-0000-0A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4" name="AutoShape 2">
          <a:extLst>
            <a:ext uri="{FF2B5EF4-FFF2-40B4-BE49-F238E27FC236}">
              <a16:creationId xmlns:a16="http://schemas.microsoft.com/office/drawing/2014/main" id="{00000000-0008-0000-0A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5" name="AutoShape 2">
          <a:extLst>
            <a:ext uri="{FF2B5EF4-FFF2-40B4-BE49-F238E27FC236}">
              <a16:creationId xmlns:a16="http://schemas.microsoft.com/office/drawing/2014/main" id="{00000000-0008-0000-0A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6" name="AutoShape 2">
          <a:extLst>
            <a:ext uri="{FF2B5EF4-FFF2-40B4-BE49-F238E27FC236}">
              <a16:creationId xmlns:a16="http://schemas.microsoft.com/office/drawing/2014/main" id="{00000000-0008-0000-0A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7" name="AutoShape 2">
          <a:extLst>
            <a:ext uri="{FF2B5EF4-FFF2-40B4-BE49-F238E27FC236}">
              <a16:creationId xmlns:a16="http://schemas.microsoft.com/office/drawing/2014/main" id="{00000000-0008-0000-0A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 name="AutoShape 2">
          <a:extLst>
            <a:ext uri="{FF2B5EF4-FFF2-40B4-BE49-F238E27FC236}">
              <a16:creationId xmlns:a16="http://schemas.microsoft.com/office/drawing/2014/main" id="{00000000-0008-0000-0A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9" name="AutoShape 2">
          <a:extLst>
            <a:ext uri="{FF2B5EF4-FFF2-40B4-BE49-F238E27FC236}">
              <a16:creationId xmlns:a16="http://schemas.microsoft.com/office/drawing/2014/main" id="{00000000-0008-0000-0A00-000009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0" name="AutoShape 2">
          <a:extLst>
            <a:ext uri="{FF2B5EF4-FFF2-40B4-BE49-F238E27FC236}">
              <a16:creationId xmlns:a16="http://schemas.microsoft.com/office/drawing/2014/main" id="{00000000-0008-0000-0A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1" name="AutoShape 2">
          <a:extLst>
            <a:ext uri="{FF2B5EF4-FFF2-40B4-BE49-F238E27FC236}">
              <a16:creationId xmlns:a16="http://schemas.microsoft.com/office/drawing/2014/main" id="{00000000-0008-0000-0A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2" name="AutoShape 2">
          <a:extLst>
            <a:ext uri="{FF2B5EF4-FFF2-40B4-BE49-F238E27FC236}">
              <a16:creationId xmlns:a16="http://schemas.microsoft.com/office/drawing/2014/main" id="{00000000-0008-0000-0A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3" name="AutoShape 2">
          <a:extLst>
            <a:ext uri="{FF2B5EF4-FFF2-40B4-BE49-F238E27FC236}">
              <a16:creationId xmlns:a16="http://schemas.microsoft.com/office/drawing/2014/main" id="{00000000-0008-0000-0A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4" name="AutoShape 2">
          <a:extLst>
            <a:ext uri="{FF2B5EF4-FFF2-40B4-BE49-F238E27FC236}">
              <a16:creationId xmlns:a16="http://schemas.microsoft.com/office/drawing/2014/main" id="{00000000-0008-0000-0A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5" name="AutoShape 2">
          <a:extLst>
            <a:ext uri="{FF2B5EF4-FFF2-40B4-BE49-F238E27FC236}">
              <a16:creationId xmlns:a16="http://schemas.microsoft.com/office/drawing/2014/main" id="{00000000-0008-0000-0A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6" name="AutoShape 2">
          <a:extLst>
            <a:ext uri="{FF2B5EF4-FFF2-40B4-BE49-F238E27FC236}">
              <a16:creationId xmlns:a16="http://schemas.microsoft.com/office/drawing/2014/main" id="{00000000-0008-0000-0A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7" name="AutoShape 2">
          <a:extLst>
            <a:ext uri="{FF2B5EF4-FFF2-40B4-BE49-F238E27FC236}">
              <a16:creationId xmlns:a16="http://schemas.microsoft.com/office/drawing/2014/main" id="{00000000-0008-0000-0A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8" name="AutoShape 2">
          <a:extLst>
            <a:ext uri="{FF2B5EF4-FFF2-40B4-BE49-F238E27FC236}">
              <a16:creationId xmlns:a16="http://schemas.microsoft.com/office/drawing/2014/main" id="{00000000-0008-0000-0A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9" name="AutoShape 2">
          <a:extLst>
            <a:ext uri="{FF2B5EF4-FFF2-40B4-BE49-F238E27FC236}">
              <a16:creationId xmlns:a16="http://schemas.microsoft.com/office/drawing/2014/main" id="{00000000-0008-0000-0A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0" name="AutoShape 2">
          <a:extLst>
            <a:ext uri="{FF2B5EF4-FFF2-40B4-BE49-F238E27FC236}">
              <a16:creationId xmlns:a16="http://schemas.microsoft.com/office/drawing/2014/main" id="{00000000-0008-0000-0A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1" name="AutoShape 2">
          <a:extLst>
            <a:ext uri="{FF2B5EF4-FFF2-40B4-BE49-F238E27FC236}">
              <a16:creationId xmlns:a16="http://schemas.microsoft.com/office/drawing/2014/main" id="{00000000-0008-0000-0A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2" name="AutoShape 2">
          <a:extLst>
            <a:ext uri="{FF2B5EF4-FFF2-40B4-BE49-F238E27FC236}">
              <a16:creationId xmlns:a16="http://schemas.microsoft.com/office/drawing/2014/main" id="{00000000-0008-0000-0A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3" name="AutoShape 2">
          <a:extLst>
            <a:ext uri="{FF2B5EF4-FFF2-40B4-BE49-F238E27FC236}">
              <a16:creationId xmlns:a16="http://schemas.microsoft.com/office/drawing/2014/main" id="{00000000-0008-0000-0A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4" name="AutoShape 2">
          <a:extLst>
            <a:ext uri="{FF2B5EF4-FFF2-40B4-BE49-F238E27FC236}">
              <a16:creationId xmlns:a16="http://schemas.microsoft.com/office/drawing/2014/main" id="{00000000-0008-0000-0A00-00001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5" name="AutoShape 2">
          <a:extLst>
            <a:ext uri="{FF2B5EF4-FFF2-40B4-BE49-F238E27FC236}">
              <a16:creationId xmlns:a16="http://schemas.microsoft.com/office/drawing/2014/main" id="{00000000-0008-0000-0A00-00001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6" name="AutoShape 2">
          <a:extLst>
            <a:ext uri="{FF2B5EF4-FFF2-40B4-BE49-F238E27FC236}">
              <a16:creationId xmlns:a16="http://schemas.microsoft.com/office/drawing/2014/main" id="{00000000-0008-0000-0A00-00001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7" name="AutoShape 2">
          <a:extLst>
            <a:ext uri="{FF2B5EF4-FFF2-40B4-BE49-F238E27FC236}">
              <a16:creationId xmlns:a16="http://schemas.microsoft.com/office/drawing/2014/main" id="{00000000-0008-0000-0A00-00001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8" name="AutoShape 2">
          <a:extLst>
            <a:ext uri="{FF2B5EF4-FFF2-40B4-BE49-F238E27FC236}">
              <a16:creationId xmlns:a16="http://schemas.microsoft.com/office/drawing/2014/main" id="{00000000-0008-0000-0A00-00001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9" name="AutoShape 2">
          <a:extLst>
            <a:ext uri="{FF2B5EF4-FFF2-40B4-BE49-F238E27FC236}">
              <a16:creationId xmlns:a16="http://schemas.microsoft.com/office/drawing/2014/main" id="{00000000-0008-0000-0A00-00001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0" name="AutoShape 2">
          <a:extLst>
            <a:ext uri="{FF2B5EF4-FFF2-40B4-BE49-F238E27FC236}">
              <a16:creationId xmlns:a16="http://schemas.microsoft.com/office/drawing/2014/main" id="{00000000-0008-0000-0A00-00001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1" name="AutoShape 2">
          <a:extLst>
            <a:ext uri="{FF2B5EF4-FFF2-40B4-BE49-F238E27FC236}">
              <a16:creationId xmlns:a16="http://schemas.microsoft.com/office/drawing/2014/main" id="{00000000-0008-0000-0A00-00001F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2" name="AutoShape 2">
          <a:extLst>
            <a:ext uri="{FF2B5EF4-FFF2-40B4-BE49-F238E27FC236}">
              <a16:creationId xmlns:a16="http://schemas.microsoft.com/office/drawing/2014/main" id="{00000000-0008-0000-0A00-000000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3" name="AutoShape 2">
          <a:extLst>
            <a:ext uri="{FF2B5EF4-FFF2-40B4-BE49-F238E27FC236}">
              <a16:creationId xmlns:a16="http://schemas.microsoft.com/office/drawing/2014/main" id="{00000000-0008-0000-0A00-000001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5" name="AutoShape 2">
          <a:extLst>
            <a:ext uri="{FF2B5EF4-FFF2-40B4-BE49-F238E27FC236}">
              <a16:creationId xmlns:a16="http://schemas.microsoft.com/office/drawing/2014/main" id="{00000000-0008-0000-0A00-000003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6" name="AutoShape 2">
          <a:extLst>
            <a:ext uri="{FF2B5EF4-FFF2-40B4-BE49-F238E27FC236}">
              <a16:creationId xmlns:a16="http://schemas.microsoft.com/office/drawing/2014/main" id="{00000000-0008-0000-0A00-000004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7" name="AutoShape 2">
          <a:extLst>
            <a:ext uri="{FF2B5EF4-FFF2-40B4-BE49-F238E27FC236}">
              <a16:creationId xmlns:a16="http://schemas.microsoft.com/office/drawing/2014/main" id="{00000000-0008-0000-0A00-000005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8" name="AutoShape 2">
          <a:extLst>
            <a:ext uri="{FF2B5EF4-FFF2-40B4-BE49-F238E27FC236}">
              <a16:creationId xmlns:a16="http://schemas.microsoft.com/office/drawing/2014/main" id="{00000000-0008-0000-0A00-000006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9" name="AutoShape 2">
          <a:extLst>
            <a:ext uri="{FF2B5EF4-FFF2-40B4-BE49-F238E27FC236}">
              <a16:creationId xmlns:a16="http://schemas.microsoft.com/office/drawing/2014/main" id="{00000000-0008-0000-0A00-000007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0" name="AutoShape 2">
          <a:extLst>
            <a:ext uri="{FF2B5EF4-FFF2-40B4-BE49-F238E27FC236}">
              <a16:creationId xmlns:a16="http://schemas.microsoft.com/office/drawing/2014/main" id="{00000000-0008-0000-0A00-000008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1" name="AutoShape 2">
          <a:extLst>
            <a:ext uri="{FF2B5EF4-FFF2-40B4-BE49-F238E27FC236}">
              <a16:creationId xmlns:a16="http://schemas.microsoft.com/office/drawing/2014/main" id="{00000000-0008-0000-0A00-000009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2" name="AutoShape 2">
          <a:extLst>
            <a:ext uri="{FF2B5EF4-FFF2-40B4-BE49-F238E27FC236}">
              <a16:creationId xmlns:a16="http://schemas.microsoft.com/office/drawing/2014/main" id="{00000000-0008-0000-0A00-00000A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3" name="AutoShape 2">
          <a:extLst>
            <a:ext uri="{FF2B5EF4-FFF2-40B4-BE49-F238E27FC236}">
              <a16:creationId xmlns:a16="http://schemas.microsoft.com/office/drawing/2014/main" id="{00000000-0008-0000-0A00-00000B2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4" name="AutoShape 2">
          <a:extLst>
            <a:ext uri="{FF2B5EF4-FFF2-40B4-BE49-F238E27FC236}">
              <a16:creationId xmlns:a16="http://schemas.microsoft.com/office/drawing/2014/main" id="{00000000-0008-0000-0A00-00000C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5" name="AutoShape 2">
          <a:extLst>
            <a:ext uri="{FF2B5EF4-FFF2-40B4-BE49-F238E27FC236}">
              <a16:creationId xmlns:a16="http://schemas.microsoft.com/office/drawing/2014/main" id="{00000000-0008-0000-0A00-00000D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6" name="AutoShape 2">
          <a:extLst>
            <a:ext uri="{FF2B5EF4-FFF2-40B4-BE49-F238E27FC236}">
              <a16:creationId xmlns:a16="http://schemas.microsoft.com/office/drawing/2014/main" id="{00000000-0008-0000-0A00-00000E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7" name="AutoShape 2">
          <a:extLst>
            <a:ext uri="{FF2B5EF4-FFF2-40B4-BE49-F238E27FC236}">
              <a16:creationId xmlns:a16="http://schemas.microsoft.com/office/drawing/2014/main" id="{00000000-0008-0000-0A00-00000F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8" name="AutoShape 2">
          <a:extLst>
            <a:ext uri="{FF2B5EF4-FFF2-40B4-BE49-F238E27FC236}">
              <a16:creationId xmlns:a16="http://schemas.microsoft.com/office/drawing/2014/main" id="{3A68EF8C-896E-4960-BC7A-290BAD4AB41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9" name="AutoShape 2">
          <a:extLst>
            <a:ext uri="{FF2B5EF4-FFF2-40B4-BE49-F238E27FC236}">
              <a16:creationId xmlns:a16="http://schemas.microsoft.com/office/drawing/2014/main" id="{572A24E6-D36F-4FB9-AF68-A940D2CA9C1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0" name="AutoShape 2">
          <a:extLst>
            <a:ext uri="{FF2B5EF4-FFF2-40B4-BE49-F238E27FC236}">
              <a16:creationId xmlns:a16="http://schemas.microsoft.com/office/drawing/2014/main" id="{16A28B56-2A43-4DB2-A270-C79108858EE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1" name="AutoShape 2">
          <a:extLst>
            <a:ext uri="{FF2B5EF4-FFF2-40B4-BE49-F238E27FC236}">
              <a16:creationId xmlns:a16="http://schemas.microsoft.com/office/drawing/2014/main" id="{068D4E34-DDE8-486B-977A-85FBAA6BA54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2" name="AutoShape 2">
          <a:extLst>
            <a:ext uri="{FF2B5EF4-FFF2-40B4-BE49-F238E27FC236}">
              <a16:creationId xmlns:a16="http://schemas.microsoft.com/office/drawing/2014/main" id="{7C4343BC-9BAF-4279-B01B-8A09B329DA3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3" name="AutoShape 2">
          <a:extLst>
            <a:ext uri="{FF2B5EF4-FFF2-40B4-BE49-F238E27FC236}">
              <a16:creationId xmlns:a16="http://schemas.microsoft.com/office/drawing/2014/main" id="{C1543195-8ACC-46D8-BF6A-0984361B4A3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4" name="AutoShape 2">
          <a:extLst>
            <a:ext uri="{FF2B5EF4-FFF2-40B4-BE49-F238E27FC236}">
              <a16:creationId xmlns:a16="http://schemas.microsoft.com/office/drawing/2014/main" id="{76FB3D4F-EE8A-4CA2-9A47-8CF9F9019D6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5" name="AutoShape 2">
          <a:extLst>
            <a:ext uri="{FF2B5EF4-FFF2-40B4-BE49-F238E27FC236}">
              <a16:creationId xmlns:a16="http://schemas.microsoft.com/office/drawing/2014/main" id="{DE0AF18E-D650-457A-AE3B-ECAE690B7FD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6" name="AutoShape 2">
          <a:extLst>
            <a:ext uri="{FF2B5EF4-FFF2-40B4-BE49-F238E27FC236}">
              <a16:creationId xmlns:a16="http://schemas.microsoft.com/office/drawing/2014/main" id="{6491D196-790D-480D-9EAF-BB37182E8AD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7" name="AutoShape 2">
          <a:extLst>
            <a:ext uri="{FF2B5EF4-FFF2-40B4-BE49-F238E27FC236}">
              <a16:creationId xmlns:a16="http://schemas.microsoft.com/office/drawing/2014/main" id="{2FA8158B-CAB5-4F4F-B157-765B18DBED5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8" name="AutoShape 2">
          <a:extLst>
            <a:ext uri="{FF2B5EF4-FFF2-40B4-BE49-F238E27FC236}">
              <a16:creationId xmlns:a16="http://schemas.microsoft.com/office/drawing/2014/main" id="{86B3410A-39F5-4CDD-A87E-16B4FBD10C3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9" name="AutoShape 2">
          <a:extLst>
            <a:ext uri="{FF2B5EF4-FFF2-40B4-BE49-F238E27FC236}">
              <a16:creationId xmlns:a16="http://schemas.microsoft.com/office/drawing/2014/main" id="{BCD49820-1B73-4120-8511-AD6EB17C322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0" name="AutoShape 2">
          <a:extLst>
            <a:ext uri="{FF2B5EF4-FFF2-40B4-BE49-F238E27FC236}">
              <a16:creationId xmlns:a16="http://schemas.microsoft.com/office/drawing/2014/main" id="{8DE78361-7391-4C0F-81CD-8519B5A4979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15240</xdr:colOff>
      <xdr:row>56</xdr:row>
      <xdr:rowOff>137160</xdr:rowOff>
    </xdr:to>
    <xdr:sp macro="" textlink="">
      <xdr:nvSpPr>
        <xdr:cNvPr id="8221" name="AutoShape 2">
          <a:extLst>
            <a:ext uri="{FF2B5EF4-FFF2-40B4-BE49-F238E27FC236}">
              <a16:creationId xmlns:a16="http://schemas.microsoft.com/office/drawing/2014/main" id="{5EC2C153-8411-48F6-9519-CBDCEDE606E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2" name="AutoShape 2">
          <a:extLst>
            <a:ext uri="{FF2B5EF4-FFF2-40B4-BE49-F238E27FC236}">
              <a16:creationId xmlns:a16="http://schemas.microsoft.com/office/drawing/2014/main" id="{8E215C62-F2C9-455C-9CB9-9EBB7D153A6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5"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ipo_de_sitio" displayName="Tipo_de_sitio" ref="Q9:Q10" totalsRowShown="0">
  <tableColumns count="1">
    <tableColumn id="1" xr3:uid="{00000000-0010-0000-0200-000001000000}" name="Sitio web"/>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22"/>
  <sheetViews>
    <sheetView topLeftCell="A4" zoomScaleNormal="100" workbookViewId="0"/>
  </sheetViews>
  <sheetFormatPr baseColWidth="10" defaultColWidth="11.54296875" defaultRowHeight="12.5"/>
  <cols>
    <col min="1" max="1" width="11.7265625" customWidth="1"/>
    <col min="14" max="14" width="18.269531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4" customHeight="1" thickTop="1" thickBot="1">
      <c r="A2" s="1"/>
      <c r="B2" s="4" t="s">
        <v>0</v>
      </c>
      <c r="C2" s="3"/>
      <c r="D2" s="3"/>
      <c r="E2" s="3"/>
      <c r="F2" s="3"/>
      <c r="G2" s="3"/>
      <c r="H2" s="3"/>
      <c r="I2" s="3"/>
      <c r="J2" s="3"/>
      <c r="K2" s="3"/>
      <c r="L2" s="3"/>
      <c r="M2" s="3"/>
      <c r="N2" s="53" t="s">
        <v>250</v>
      </c>
      <c r="O2" s="3"/>
      <c r="P2" s="3"/>
      <c r="Q2" s="3"/>
      <c r="R2" s="3"/>
      <c r="S2" s="3"/>
      <c r="T2" s="3"/>
      <c r="U2" s="3"/>
      <c r="V2" s="3"/>
      <c r="W2" s="3"/>
      <c r="X2" s="3"/>
      <c r="Y2" s="3"/>
      <c r="Z2" s="3"/>
    </row>
    <row r="3" spans="1:64" ht="23.65" customHeight="1" thickTop="1">
      <c r="A3" s="1"/>
      <c r="B3" s="5" t="s">
        <v>243</v>
      </c>
      <c r="C3" s="3"/>
      <c r="D3" s="3"/>
      <c r="E3" s="3"/>
      <c r="F3" s="3"/>
      <c r="G3" s="3"/>
      <c r="H3" s="3"/>
      <c r="I3" s="3"/>
      <c r="J3" s="3"/>
      <c r="K3" s="3"/>
      <c r="L3" s="3"/>
      <c r="M3" s="3"/>
      <c r="N3" s="3"/>
      <c r="O3" s="3"/>
      <c r="P3" s="3"/>
      <c r="Q3" s="3"/>
      <c r="R3" s="3"/>
      <c r="S3" s="3"/>
      <c r="T3" s="3"/>
      <c r="U3" s="3"/>
      <c r="V3" s="3"/>
      <c r="W3" s="3"/>
      <c r="X3" s="3"/>
      <c r="Y3" s="3"/>
      <c r="Z3" s="3"/>
    </row>
    <row r="4" spans="1:64" ht="16.75" customHeight="1">
      <c r="A4" s="1"/>
      <c r="B4" s="6"/>
      <c r="C4" s="3"/>
      <c r="D4" s="3"/>
      <c r="E4" s="3"/>
      <c r="F4" s="3"/>
      <c r="G4" s="3"/>
      <c r="H4" s="3"/>
      <c r="I4" s="3"/>
      <c r="J4" s="3"/>
      <c r="K4" s="3"/>
      <c r="L4" s="3"/>
      <c r="M4" s="3"/>
      <c r="N4" s="3"/>
      <c r="O4" s="3"/>
      <c r="P4" s="3"/>
      <c r="Q4" s="3"/>
      <c r="R4" s="3"/>
      <c r="S4" s="3"/>
      <c r="T4" s="3"/>
      <c r="U4" s="3"/>
      <c r="V4" s="3"/>
      <c r="W4" s="3"/>
      <c r="X4" s="3"/>
      <c r="Y4" s="3"/>
      <c r="Z4" s="3"/>
    </row>
    <row r="5" spans="1:64" ht="28.4"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5">
      <c r="B7" s="11" t="s">
        <v>2</v>
      </c>
    </row>
    <row r="9" spans="1:64" ht="134.9" customHeight="1">
      <c r="B9" s="193" t="s">
        <v>244</v>
      </c>
      <c r="C9" s="194"/>
      <c r="D9" s="194"/>
      <c r="E9" s="194"/>
      <c r="F9" s="194"/>
      <c r="G9" s="194"/>
      <c r="H9" s="194"/>
      <c r="I9" s="194"/>
      <c r="J9" s="194"/>
      <c r="K9" s="194"/>
      <c r="L9" s="194"/>
      <c r="M9" s="194"/>
      <c r="N9" s="194"/>
    </row>
    <row r="10" spans="1:64" ht="28.75" customHeight="1"/>
    <row r="11" spans="1:64" ht="86.25" customHeight="1">
      <c r="B11" s="194" t="s">
        <v>3</v>
      </c>
      <c r="C11" s="194"/>
      <c r="D11" s="194"/>
      <c r="E11" s="194"/>
      <c r="F11" s="194"/>
      <c r="G11" s="194"/>
      <c r="H11" s="194"/>
      <c r="I11" s="194"/>
      <c r="J11" s="194"/>
      <c r="K11" s="194"/>
      <c r="L11" s="194"/>
      <c r="M11" s="194"/>
      <c r="N11" s="194"/>
    </row>
    <row r="13" spans="1:64" ht="269.25" customHeight="1">
      <c r="B13" s="195" t="s">
        <v>245</v>
      </c>
      <c r="C13" s="195"/>
      <c r="D13" s="195"/>
      <c r="E13" s="195"/>
      <c r="F13" s="195"/>
      <c r="G13" s="195"/>
      <c r="H13" s="195"/>
      <c r="I13" s="195"/>
      <c r="J13" s="195"/>
      <c r="K13" s="195"/>
      <c r="L13" s="195"/>
      <c r="M13" s="195"/>
      <c r="N13" s="195"/>
    </row>
    <row r="15" spans="1:64" ht="87.75" customHeight="1">
      <c r="B15" s="195" t="s">
        <v>246</v>
      </c>
      <c r="C15" s="196"/>
      <c r="D15" s="196"/>
      <c r="E15" s="196"/>
      <c r="F15" s="196"/>
      <c r="G15" s="196"/>
      <c r="H15" s="196"/>
      <c r="I15" s="196"/>
      <c r="J15" s="196"/>
      <c r="K15" s="196"/>
      <c r="L15" s="196"/>
      <c r="M15" s="196"/>
      <c r="N15" s="196"/>
    </row>
    <row r="17" spans="2:14" ht="29.25" customHeight="1">
      <c r="B17" s="196" t="s">
        <v>4</v>
      </c>
      <c r="C17" s="196"/>
      <c r="D17" s="196"/>
      <c r="E17" s="196"/>
      <c r="F17" s="196"/>
      <c r="G17" s="196"/>
      <c r="H17" s="196"/>
      <c r="I17" s="196"/>
      <c r="J17" s="196"/>
      <c r="K17" s="196"/>
      <c r="L17" s="196"/>
      <c r="M17" s="196"/>
      <c r="N17" s="196"/>
    </row>
    <row r="22" spans="2:14" ht="15.5">
      <c r="B22" s="12"/>
    </row>
  </sheetData>
  <sheetProtection password="DC4E" sheet="1" objects="1" scenarios="1"/>
  <mergeCells count="5">
    <mergeCell ref="B9:N9"/>
    <mergeCell ref="B11:N11"/>
    <mergeCell ref="B13:N13"/>
    <mergeCell ref="B15:N15"/>
    <mergeCell ref="B17:N17"/>
  </mergeCells>
  <hyperlinks>
    <hyperlink ref="B13" display="2. En la pestaña &quot;03. Muestra&quot; deberán indicarse las páginas que forman parte de la muestra. _x000a_Para su selección deberá tenerse en cuenta lo indicado en el apdo. 3.2 de la Decisión de Ejecución (UE) 2018/1524. De acuerdo con la Decisión, por «página» se en" xr:uid="{00000000-0004-0000-0000-000000000000}"/>
  </hyperlink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EEEEE"/>
  </sheetPr>
  <dimension ref="B7:V56"/>
  <sheetViews>
    <sheetView zoomScale="65" zoomScaleNormal="65" workbookViewId="0">
      <selection activeCell="C32" sqref="C32"/>
    </sheetView>
  </sheetViews>
  <sheetFormatPr baseColWidth="10" defaultColWidth="11.54296875" defaultRowHeight="12.5"/>
  <cols>
    <col min="1" max="1" width="3.81640625" customWidth="1"/>
    <col min="2" max="2" width="65.1796875" customWidth="1"/>
    <col min="3" max="3" width="16.26953125" customWidth="1"/>
    <col min="4" max="4" width="3.81640625" customWidth="1"/>
    <col min="5" max="5" width="14.54296875" customWidth="1"/>
    <col min="6" max="6" width="3.81640625" customWidth="1"/>
    <col min="7" max="7" width="33.1796875" customWidth="1"/>
    <col min="8" max="8" width="4" customWidth="1"/>
    <col min="9" max="9" width="15.453125" customWidth="1"/>
    <col min="10" max="10" width="3.81640625" customWidth="1"/>
    <col min="11" max="11" width="4.54296875" customWidth="1"/>
    <col min="12" max="12" width="3.81640625" customWidth="1"/>
    <col min="13" max="13" width="8.7265625" customWidth="1"/>
    <col min="14" max="14" width="3.81640625" customWidth="1"/>
    <col min="15" max="15" width="25.26953125" customWidth="1"/>
    <col min="16" max="16" width="3.81640625" customWidth="1"/>
    <col min="18" max="18" width="3.81640625" customWidth="1"/>
    <col min="19" max="19" width="22.54296875" customWidth="1"/>
    <col min="20" max="20" width="3.81640625" customWidth="1"/>
    <col min="21" max="21" width="9.81640625" customWidth="1"/>
  </cols>
  <sheetData>
    <row r="7" spans="3:22">
      <c r="C7" s="41" t="s">
        <v>195</v>
      </c>
      <c r="E7" s="41" t="s">
        <v>196</v>
      </c>
      <c r="G7" s="41" t="s">
        <v>20</v>
      </c>
      <c r="I7" s="41" t="s">
        <v>197</v>
      </c>
      <c r="K7" s="41" t="s">
        <v>198</v>
      </c>
      <c r="M7" s="41" t="s">
        <v>198</v>
      </c>
      <c r="O7" s="41" t="s">
        <v>199</v>
      </c>
      <c r="Q7" s="41" t="s">
        <v>200</v>
      </c>
      <c r="S7" s="41" t="s">
        <v>201</v>
      </c>
      <c r="U7" s="41" t="s">
        <v>70</v>
      </c>
    </row>
    <row r="9" spans="3:22" ht="12.25" customHeight="1">
      <c r="C9" s="3" t="s">
        <v>202</v>
      </c>
      <c r="E9" s="17" t="s">
        <v>8</v>
      </c>
      <c r="G9" t="s">
        <v>203</v>
      </c>
      <c r="I9" t="s">
        <v>204</v>
      </c>
      <c r="K9" t="s">
        <v>205</v>
      </c>
      <c r="M9" t="s">
        <v>206</v>
      </c>
      <c r="O9" t="s">
        <v>207</v>
      </c>
      <c r="Q9" t="s">
        <v>208</v>
      </c>
      <c r="S9" t="s">
        <v>209</v>
      </c>
      <c r="U9" s="24" t="s">
        <v>71</v>
      </c>
      <c r="V9" s="24" t="s">
        <v>210</v>
      </c>
    </row>
    <row r="10" spans="3:22" ht="14.5">
      <c r="C10" s="3" t="s">
        <v>211</v>
      </c>
      <c r="E10" s="17" t="s">
        <v>10</v>
      </c>
      <c r="G10" t="s">
        <v>212</v>
      </c>
      <c r="I10" t="s">
        <v>213</v>
      </c>
      <c r="K10" t="s">
        <v>9</v>
      </c>
      <c r="M10" t="s">
        <v>214</v>
      </c>
      <c r="O10" t="s">
        <v>215</v>
      </c>
      <c r="Q10" t="s">
        <v>216</v>
      </c>
      <c r="S10" t="s">
        <v>217</v>
      </c>
      <c r="U10" s="24" t="s">
        <v>75</v>
      </c>
      <c r="V10" s="24" t="s">
        <v>75</v>
      </c>
    </row>
    <row r="11" spans="3:22" ht="14.5">
      <c r="C11" s="3" t="s">
        <v>218</v>
      </c>
      <c r="E11" s="17" t="s">
        <v>11</v>
      </c>
      <c r="G11" t="s">
        <v>219</v>
      </c>
      <c r="O11" t="s">
        <v>220</v>
      </c>
      <c r="U11" s="24" t="s">
        <v>73</v>
      </c>
      <c r="V11" s="24" t="s">
        <v>73</v>
      </c>
    </row>
    <row r="12" spans="3:22" ht="14.5">
      <c r="C12" s="3" t="s">
        <v>221</v>
      </c>
      <c r="E12" s="17" t="s">
        <v>222</v>
      </c>
      <c r="O12" t="s">
        <v>223</v>
      </c>
      <c r="U12" s="24" t="s">
        <v>64</v>
      </c>
      <c r="V12" s="24" t="s">
        <v>64</v>
      </c>
    </row>
    <row r="13" spans="3:22" ht="14.5">
      <c r="E13" s="17" t="s">
        <v>224</v>
      </c>
      <c r="O13" t="s">
        <v>225</v>
      </c>
      <c r="U13" s="24" t="s">
        <v>61</v>
      </c>
      <c r="V13" s="24" t="s">
        <v>61</v>
      </c>
    </row>
    <row r="14" spans="3:22">
      <c r="E14" s="17" t="s">
        <v>14</v>
      </c>
      <c r="O14" t="s">
        <v>226</v>
      </c>
    </row>
    <row r="15" spans="3:22">
      <c r="E15" s="17" t="s">
        <v>15</v>
      </c>
      <c r="O15" t="s">
        <v>227</v>
      </c>
    </row>
    <row r="16" spans="3:22" ht="23">
      <c r="E16" s="17" t="s">
        <v>228</v>
      </c>
      <c r="O16" t="s">
        <v>229</v>
      </c>
    </row>
    <row r="17" spans="2:15" ht="23">
      <c r="E17" s="17" t="s">
        <v>230</v>
      </c>
      <c r="O17" t="s">
        <v>231</v>
      </c>
    </row>
    <row r="18" spans="2:15">
      <c r="E18" s="42" t="s">
        <v>18</v>
      </c>
      <c r="O18" t="s">
        <v>232</v>
      </c>
    </row>
    <row r="19" spans="2:15">
      <c r="E19" s="18" t="s">
        <v>19</v>
      </c>
      <c r="O19" t="s">
        <v>233</v>
      </c>
    </row>
    <row r="20" spans="2:15">
      <c r="O20" t="s">
        <v>234</v>
      </c>
    </row>
    <row r="21" spans="2:15">
      <c r="O21" t="s">
        <v>235</v>
      </c>
    </row>
    <row r="22" spans="2:15">
      <c r="O22" t="s">
        <v>214</v>
      </c>
    </row>
    <row r="23" spans="2:15" ht="15.5">
      <c r="B23" s="43" t="s">
        <v>236</v>
      </c>
    </row>
    <row r="25" spans="2:15" ht="15.5">
      <c r="B25" s="44" t="s">
        <v>237</v>
      </c>
      <c r="C25" s="45">
        <v>0.1</v>
      </c>
    </row>
    <row r="26" spans="2:15" ht="15.5">
      <c r="B26" s="44" t="s">
        <v>238</v>
      </c>
      <c r="C26" s="45">
        <v>0.5</v>
      </c>
    </row>
    <row r="27" spans="2:15" ht="15.5">
      <c r="B27" s="44" t="s">
        <v>239</v>
      </c>
      <c r="C27" s="45">
        <v>1</v>
      </c>
    </row>
    <row r="28" spans="2:15">
      <c r="C28" s="46"/>
      <c r="D28" s="46"/>
    </row>
    <row r="29" spans="2:15">
      <c r="C29" s="46"/>
      <c r="D29" s="46"/>
    </row>
    <row r="30" spans="2:15" ht="14">
      <c r="B30" s="47" t="s">
        <v>240</v>
      </c>
      <c r="C30" s="48"/>
      <c r="D30" s="48"/>
    </row>
    <row r="31" spans="2:15" ht="14">
      <c r="B31" s="49"/>
      <c r="C31" s="48"/>
      <c r="D31" s="48"/>
    </row>
    <row r="32" spans="2:15" ht="14">
      <c r="B32" s="49" t="s">
        <v>241</v>
      </c>
      <c r="C32" s="49">
        <v>30</v>
      </c>
      <c r="D32" s="49"/>
    </row>
    <row r="33" spans="2:4" ht="14">
      <c r="B33" s="49" t="s">
        <v>242</v>
      </c>
      <c r="C33" s="49">
        <v>20</v>
      </c>
      <c r="D33" s="49"/>
    </row>
    <row r="34" spans="2:4" ht="14">
      <c r="B34" s="49"/>
      <c r="C34" s="49"/>
      <c r="D34" s="49"/>
    </row>
    <row r="35" spans="2:4" ht="14">
      <c r="B35" s="49"/>
      <c r="C35" s="49"/>
      <c r="D35" s="49"/>
    </row>
    <row r="36" spans="2:4" ht="14">
      <c r="B36" s="49"/>
      <c r="C36" s="49"/>
      <c r="D36" s="49"/>
    </row>
    <row r="37" spans="2:4" ht="14">
      <c r="B37" s="49"/>
      <c r="C37" s="49"/>
      <c r="D37" s="49"/>
    </row>
    <row r="38" spans="2:4" ht="14">
      <c r="B38" s="49"/>
      <c r="C38" s="49"/>
      <c r="D38" s="49"/>
    </row>
    <row r="39" spans="2:4" ht="14">
      <c r="B39" s="49"/>
      <c r="C39" s="49"/>
      <c r="D39" s="49"/>
    </row>
    <row r="40" spans="2:4" ht="14">
      <c r="B40" s="49"/>
      <c r="C40" s="49"/>
    </row>
    <row r="41" spans="2:4" ht="14">
      <c r="B41" s="49"/>
      <c r="C41" s="49"/>
    </row>
    <row r="42" spans="2:4" ht="14">
      <c r="B42" s="49"/>
      <c r="C42" s="49"/>
    </row>
    <row r="43" spans="2:4" ht="14">
      <c r="B43" s="49"/>
      <c r="C43" s="49"/>
    </row>
    <row r="44" spans="2:4" ht="14">
      <c r="B44" s="49"/>
      <c r="C44" s="49"/>
    </row>
    <row r="45" spans="2:4" ht="14">
      <c r="B45" s="49"/>
      <c r="C45" s="49"/>
    </row>
    <row r="46" spans="2:4" ht="14">
      <c r="B46" s="49"/>
      <c r="C46" s="49"/>
    </row>
    <row r="47" spans="2:4" ht="14">
      <c r="B47" s="49"/>
      <c r="C47" s="49"/>
    </row>
    <row r="48" spans="2:4" ht="14">
      <c r="B48" s="49"/>
      <c r="C48" s="49"/>
    </row>
    <row r="49" spans="2:3" ht="14">
      <c r="B49" s="49"/>
      <c r="C49" s="49"/>
    </row>
    <row r="50" spans="2:3" ht="14">
      <c r="B50" s="49"/>
      <c r="C50" s="49"/>
    </row>
    <row r="51" spans="2:3" ht="14">
      <c r="B51" s="49"/>
      <c r="C51" s="49"/>
    </row>
    <row r="52" spans="2:3" ht="14">
      <c r="B52" s="49"/>
      <c r="C52" s="49"/>
    </row>
    <row r="53" spans="2:3" ht="14">
      <c r="B53" s="49"/>
      <c r="C53" s="49"/>
    </row>
    <row r="54" spans="2:3" ht="14">
      <c r="B54" s="49"/>
      <c r="C54" s="49"/>
    </row>
    <row r="55" spans="2:3" ht="14">
      <c r="B55" s="49"/>
      <c r="C55" s="49"/>
    </row>
    <row r="56" spans="2:3" ht="14">
      <c r="B56" s="49"/>
      <c r="C56" s="4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60"/>
  <sheetViews>
    <sheetView zoomScale="65" zoomScaleNormal="65" workbookViewId="0">
      <selection activeCell="Z27" sqref="Z27"/>
    </sheetView>
  </sheetViews>
  <sheetFormatPr baseColWidth="10" defaultColWidth="11.54296875" defaultRowHeight="12.5"/>
  <sheetData>
    <row r="1" spans="1:57">
      <c r="A1" s="36">
        <f>RESULTADOS!B17</f>
        <v>0</v>
      </c>
      <c r="B1" s="36" t="str">
        <f>RESULTADOS!C17</f>
        <v>A</v>
      </c>
      <c r="C1" s="36">
        <f>RESULTADOS!D17</f>
        <v>0</v>
      </c>
      <c r="D1" s="36">
        <f>RESULTADOS!E17</f>
        <v>0</v>
      </c>
      <c r="E1" s="36">
        <f>RESULTADOS!F17</f>
        <v>0</v>
      </c>
      <c r="F1" s="36">
        <f>RESULTADOS!G17</f>
        <v>0</v>
      </c>
      <c r="G1" s="36">
        <f>RESULTADOS!H17</f>
        <v>0</v>
      </c>
      <c r="H1" s="36">
        <f>RESULTADOS!I17</f>
        <v>0</v>
      </c>
      <c r="I1" s="36">
        <f>RESULTADOS!J17</f>
        <v>0</v>
      </c>
      <c r="J1" s="36">
        <f>RESULTADOS!K17</f>
        <v>0</v>
      </c>
      <c r="K1" s="36">
        <f>RESULTADOS!L17</f>
        <v>0</v>
      </c>
      <c r="L1" s="36">
        <f>RESULTADOS!M17</f>
        <v>0</v>
      </c>
      <c r="M1" s="36">
        <f>RESULTADOS!N17</f>
        <v>0</v>
      </c>
      <c r="N1" s="36">
        <f>RESULTADOS!O17</f>
        <v>0</v>
      </c>
      <c r="O1" s="36">
        <f>RESULTADOS!P17</f>
        <v>0</v>
      </c>
      <c r="P1" s="36">
        <f>RESULTADOS!Q17</f>
        <v>0</v>
      </c>
      <c r="Q1" s="36">
        <f>RESULTADOS!R17</f>
        <v>0</v>
      </c>
      <c r="R1" s="36">
        <f>RESULTADOS!S17</f>
        <v>0</v>
      </c>
      <c r="S1" s="36">
        <f>RESULTADOS!T17</f>
        <v>0</v>
      </c>
      <c r="T1" s="36">
        <f>RESULTADOS!U17</f>
        <v>0</v>
      </c>
      <c r="U1" s="36">
        <f>RESULTADOS!V17</f>
        <v>0</v>
      </c>
      <c r="V1" s="36">
        <f>RESULTADOS!W17</f>
        <v>0</v>
      </c>
      <c r="W1" s="36">
        <f>RESULTADOS!X17</f>
        <v>0</v>
      </c>
      <c r="X1" s="36">
        <f>RESULTADOS!Y17</f>
        <v>0</v>
      </c>
      <c r="Y1" s="36">
        <f>RESULTADOS!Z17</f>
        <v>0</v>
      </c>
      <c r="Z1" s="36">
        <f>RESULTADOS!AA17</f>
        <v>0</v>
      </c>
      <c r="AA1" s="36">
        <f>RESULTADOS!AB17</f>
        <v>0</v>
      </c>
      <c r="AB1" s="36">
        <f>RESULTADOS!AC17</f>
        <v>0</v>
      </c>
      <c r="AC1" s="36">
        <f>RESULTADOS!AD17</f>
        <v>0</v>
      </c>
      <c r="AD1" s="36">
        <f>RESULTADOS!AE17</f>
        <v>0</v>
      </c>
      <c r="AE1" s="36">
        <f>RESULTADOS!AF17</f>
        <v>0</v>
      </c>
      <c r="AF1" s="36">
        <f>RESULTADOS!AG17</f>
        <v>0</v>
      </c>
      <c r="AG1" s="36">
        <f>RESULTADOS!AH17</f>
        <v>0</v>
      </c>
      <c r="AH1" s="36"/>
      <c r="AI1">
        <f>RESULTADOS!B58</f>
        <v>0</v>
      </c>
      <c r="AJ1" t="str">
        <f>RESULTADOS!C58</f>
        <v>AA</v>
      </c>
      <c r="AK1">
        <f>RESULTADOS!D58</f>
        <v>0</v>
      </c>
      <c r="AL1">
        <f>RESULTADOS!E58</f>
        <v>0</v>
      </c>
      <c r="AM1">
        <f>RESULTADOS!F58</f>
        <v>0</v>
      </c>
      <c r="AN1">
        <f>RESULTADOS!G58</f>
        <v>0</v>
      </c>
      <c r="AO1">
        <f>RESULTADOS!H58</f>
        <v>0</v>
      </c>
      <c r="AP1">
        <f>RESULTADOS!I58</f>
        <v>0</v>
      </c>
      <c r="AQ1">
        <f>RESULTADOS!J58</f>
        <v>0</v>
      </c>
      <c r="AR1">
        <f>RESULTADOS!K58</f>
        <v>0</v>
      </c>
      <c r="AS1">
        <f>RESULTADOS!L58</f>
        <v>0</v>
      </c>
      <c r="AT1">
        <f>RESULTADOS!M58</f>
        <v>0</v>
      </c>
      <c r="AU1">
        <f>RESULTADOS!N58</f>
        <v>0</v>
      </c>
      <c r="AV1">
        <f>RESULTADOS!O58</f>
        <v>0</v>
      </c>
      <c r="AW1">
        <f>RESULTADOS!P58</f>
        <v>0</v>
      </c>
      <c r="AX1">
        <f>RESULTADOS!Q58</f>
        <v>0</v>
      </c>
      <c r="AY1">
        <f>RESULTADOS!R58</f>
        <v>0</v>
      </c>
      <c r="AZ1">
        <f>RESULTADOS!S58</f>
        <v>0</v>
      </c>
      <c r="BA1">
        <f>RESULTADOS!T58</f>
        <v>0</v>
      </c>
      <c r="BB1">
        <f>RESULTADOS!U58</f>
        <v>0</v>
      </c>
      <c r="BC1">
        <f>RESULTADOS!V58</f>
        <v>0</v>
      </c>
      <c r="BD1">
        <f>RESULTADOS!W58</f>
        <v>0</v>
      </c>
      <c r="BE1">
        <f>RESULTADOS!X58</f>
        <v>0</v>
      </c>
    </row>
    <row r="2" spans="1:57">
      <c r="A2" s="36">
        <f>RESULTADOS!B18</f>
        <v>0</v>
      </c>
      <c r="B2" s="36" t="str">
        <f>RESULTADOS!C18</f>
        <v>Muestra</v>
      </c>
      <c r="C2" s="36" t="str">
        <f>RESULTADOS!D18</f>
        <v>1.1.1</v>
      </c>
      <c r="D2" s="36" t="str">
        <f>RESULTADOS!E18</f>
        <v>1.2.1</v>
      </c>
      <c r="E2" s="36" t="str">
        <f>RESULTADOS!F18</f>
        <v>1.2.2</v>
      </c>
      <c r="F2" s="36" t="str">
        <f>RESULTADOS!G18</f>
        <v>1.2.3</v>
      </c>
      <c r="G2" s="36" t="str">
        <f>RESULTADOS!H18</f>
        <v>1.3.1</v>
      </c>
      <c r="H2" s="36" t="str">
        <f>RESULTADOS!I18</f>
        <v>1.3.2</v>
      </c>
      <c r="I2" s="36" t="str">
        <f>RESULTADOS!J18</f>
        <v>1.3.3</v>
      </c>
      <c r="J2" s="36" t="str">
        <f>RESULTADOS!K18</f>
        <v>1.4.1</v>
      </c>
      <c r="K2" s="36" t="str">
        <f>RESULTADOS!L18</f>
        <v>1.4.2</v>
      </c>
      <c r="L2" s="36" t="str">
        <f>RESULTADOS!M18</f>
        <v>2.1.1</v>
      </c>
      <c r="M2" s="36" t="str">
        <f>RESULTADOS!N18</f>
        <v>2.1.2</v>
      </c>
      <c r="N2" s="36" t="str">
        <f>RESULTADOS!O18</f>
        <v>2.1.4</v>
      </c>
      <c r="O2" s="36" t="str">
        <f>RESULTADOS!P18</f>
        <v>2.2.1</v>
      </c>
      <c r="P2" s="36" t="str">
        <f>RESULTADOS!Q18</f>
        <v>2.2.2</v>
      </c>
      <c r="Q2" s="36" t="str">
        <f>RESULTADOS!R18</f>
        <v>2.3.1</v>
      </c>
      <c r="R2" s="36" t="str">
        <f>RESULTADOS!S18</f>
        <v>2.4.1</v>
      </c>
      <c r="S2" s="36" t="str">
        <f>RESULTADOS!T18</f>
        <v>2.4.2</v>
      </c>
      <c r="T2" s="36" t="str">
        <f>RESULTADOS!U18</f>
        <v>2.4.3</v>
      </c>
      <c r="U2" s="36" t="str">
        <f>RESULTADOS!V18</f>
        <v>2.4.4</v>
      </c>
      <c r="V2" s="36" t="str">
        <f>RESULTADOS!W18</f>
        <v>2.5.1</v>
      </c>
      <c r="W2" s="36" t="str">
        <f>RESULTADOS!X18</f>
        <v>2.5.2</v>
      </c>
      <c r="X2" s="36" t="str">
        <f>RESULTADOS!Y18</f>
        <v>2.5.3</v>
      </c>
      <c r="Y2" s="36" t="str">
        <f>RESULTADOS!Z18</f>
        <v>2.5.4</v>
      </c>
      <c r="Z2" s="36" t="str">
        <f>RESULTADOS!AA18</f>
        <v>3.1.1</v>
      </c>
      <c r="AA2" s="36" t="str">
        <f>RESULTADOS!AB18</f>
        <v>3.2.1</v>
      </c>
      <c r="AB2" s="36" t="str">
        <f>RESULTADOS!AC18</f>
        <v>3.2.2</v>
      </c>
      <c r="AC2" s="36" t="str">
        <f>RESULTADOS!AD18</f>
        <v>3.3.1</v>
      </c>
      <c r="AD2" s="36" t="str">
        <f>RESULTADOS!AE18</f>
        <v>3.3.2</v>
      </c>
      <c r="AE2" s="36" t="str">
        <f>RESULTADOS!AF18</f>
        <v>4.1.1</v>
      </c>
      <c r="AF2" s="36" t="str">
        <f>RESULTADOS!AG18</f>
        <v>4.1.2</v>
      </c>
      <c r="AG2" s="36">
        <f>RESULTADOS!AH18</f>
        <v>0</v>
      </c>
      <c r="AH2" s="36"/>
      <c r="AI2">
        <f>RESULTADOS!B59</f>
        <v>0</v>
      </c>
      <c r="AJ2" t="str">
        <f>RESULTADOS!C59</f>
        <v>Muestra</v>
      </c>
      <c r="AK2" t="str">
        <f>RESULTADOS!D59</f>
        <v>1.2.4</v>
      </c>
      <c r="AL2" t="str">
        <f>RESULTADOS!E59</f>
        <v>1.2.5</v>
      </c>
      <c r="AM2" t="str">
        <f>RESULTADOS!F59</f>
        <v>1.3.4</v>
      </c>
      <c r="AN2" t="str">
        <f>RESULTADOS!G59</f>
        <v>1.3.5</v>
      </c>
      <c r="AO2" t="str">
        <f>RESULTADOS!H59</f>
        <v>1.4.3</v>
      </c>
      <c r="AP2" t="str">
        <f>RESULTADOS!I59</f>
        <v>1.4.4</v>
      </c>
      <c r="AQ2" t="str">
        <f>RESULTADOS!J59</f>
        <v>1.4.5</v>
      </c>
      <c r="AR2" t="str">
        <f>RESULTADOS!K59</f>
        <v>1.4.10</v>
      </c>
      <c r="AS2" t="str">
        <f>RESULTADOS!L59</f>
        <v>1.4.11</v>
      </c>
      <c r="AT2" t="str">
        <f>RESULTADOS!M59</f>
        <v>1.4.12</v>
      </c>
      <c r="AU2" t="str">
        <f>RESULTADOS!N59</f>
        <v>1.4.13</v>
      </c>
      <c r="AV2" t="str">
        <f>RESULTADOS!O59</f>
        <v>2.4.5</v>
      </c>
      <c r="AW2" t="str">
        <f>RESULTADOS!P59</f>
        <v>2.4.6</v>
      </c>
      <c r="AX2" t="str">
        <f>RESULTADOS!Q59</f>
        <v>2.4.7</v>
      </c>
      <c r="AY2" t="str">
        <f>RESULTADOS!R59</f>
        <v>3.1.2</v>
      </c>
      <c r="AZ2" t="str">
        <f>RESULTADOS!S59</f>
        <v>3.2.3</v>
      </c>
      <c r="BA2" t="str">
        <f>RESULTADOS!T59</f>
        <v>3.2.4</v>
      </c>
      <c r="BB2" t="str">
        <f>RESULTADOS!U59</f>
        <v>3.3.3</v>
      </c>
      <c r="BC2" t="str">
        <f>RESULTADOS!V59</f>
        <v>3.3.4</v>
      </c>
      <c r="BD2" t="str">
        <f>RESULTADOS!W59</f>
        <v>4.1.3</v>
      </c>
      <c r="BE2">
        <f>RESULTADOS!X59</f>
        <v>0</v>
      </c>
    </row>
    <row r="3" spans="1:57">
      <c r="A3" s="50" t="str">
        <f>RESULTADOS!B19</f>
        <v>Páginal principal</v>
      </c>
      <c r="B3" s="50" t="str">
        <f>RESULTADOS!C19</f>
        <v>https://sedejudicial.madrid.org/</v>
      </c>
      <c r="C3" s="36" t="str">
        <f>RESULTADOS!D19</f>
        <v>Falla</v>
      </c>
      <c r="D3" s="36" t="str">
        <f>RESULTADOS!E19</f>
        <v>N/A</v>
      </c>
      <c r="E3" s="36" t="str">
        <f>RESULTADOS!F19</f>
        <v>N/A</v>
      </c>
      <c r="F3" s="36" t="str">
        <f>RESULTADOS!G19</f>
        <v>N/A</v>
      </c>
      <c r="G3" s="36" t="str">
        <f>RESULTADOS!H19</f>
        <v>Pasa</v>
      </c>
      <c r="H3" s="36" t="str">
        <f>RESULTADOS!I19</f>
        <v>Pasa</v>
      </c>
      <c r="I3" s="36" t="str">
        <f>RESULTADOS!J19</f>
        <v>Pasa</v>
      </c>
      <c r="J3" s="36" t="str">
        <f>RESULTADOS!K19</f>
        <v>Pasa</v>
      </c>
      <c r="K3" s="36" t="str">
        <f>RESULTADOS!L19</f>
        <v>N/A</v>
      </c>
      <c r="L3" s="36" t="str">
        <f>RESULTADOS!M19</f>
        <v>N/A</v>
      </c>
      <c r="M3" s="36" t="str">
        <f>RESULTADOS!N19</f>
        <v>N/A</v>
      </c>
      <c r="N3" s="36" t="str">
        <f>RESULTADOS!O19</f>
        <v>N/A</v>
      </c>
      <c r="O3" s="36" t="str">
        <f>RESULTADOS!P19</f>
        <v>N/A</v>
      </c>
      <c r="P3" s="36" t="str">
        <f>RESULTADOS!Q19</f>
        <v>N/A</v>
      </c>
      <c r="Q3" s="36" t="str">
        <f>RESULTADOS!R19</f>
        <v>N/A</v>
      </c>
      <c r="R3" s="36" t="str">
        <f>RESULTADOS!S19</f>
        <v>N/A</v>
      </c>
      <c r="S3" s="36" t="str">
        <f>RESULTADOS!T19</f>
        <v>Pasa</v>
      </c>
      <c r="T3" s="36" t="str">
        <f>RESULTADOS!U19</f>
        <v>Pasa</v>
      </c>
      <c r="U3" s="36" t="str">
        <f>RESULTADOS!V19</f>
        <v>Pasa</v>
      </c>
      <c r="V3" s="36" t="str">
        <f>RESULTADOS!W19</f>
        <v>N/A</v>
      </c>
      <c r="W3" s="36" t="str">
        <f>RESULTADOS!X19</f>
        <v>N/A</v>
      </c>
      <c r="X3" s="36" t="str">
        <f>RESULTADOS!Y19</f>
        <v>Pasa</v>
      </c>
      <c r="Y3" s="36" t="str">
        <f>RESULTADOS!Z19</f>
        <v>N/A</v>
      </c>
      <c r="Z3" s="36" t="str">
        <f>RESULTADOS!AA19</f>
        <v>Falla</v>
      </c>
      <c r="AA3" s="36" t="str">
        <f>RESULTADOS!AB19</f>
        <v>N/A</v>
      </c>
      <c r="AB3" s="36" t="str">
        <f>RESULTADOS!AC19</f>
        <v>Falla</v>
      </c>
      <c r="AC3" s="36" t="str">
        <f>RESULTADOS!AD19</f>
        <v>N/A</v>
      </c>
      <c r="AD3" s="36" t="str">
        <f>RESULTADOS!AE19</f>
        <v>Pasa</v>
      </c>
      <c r="AE3" s="36" t="str">
        <f>RESULTADOS!AF19</f>
        <v>Falla</v>
      </c>
      <c r="AF3" s="36" t="str">
        <f>RESULTADOS!AG19</f>
        <v>Pasa</v>
      </c>
      <c r="AG3" s="36">
        <f>RESULTADOS!AH19</f>
        <v>0</v>
      </c>
      <c r="AH3" s="36"/>
      <c r="AI3" s="51" t="str">
        <f>RESULTADOS!B60</f>
        <v>Páginal principal</v>
      </c>
      <c r="AJ3" s="51" t="str">
        <f>RESULTADOS!C60</f>
        <v>https://sedejudicial.madrid.org/</v>
      </c>
      <c r="AK3" t="str">
        <f>RESULTADOS!D60</f>
        <v>N/A</v>
      </c>
      <c r="AL3" t="str">
        <f>RESULTADOS!E60</f>
        <v>N/A</v>
      </c>
      <c r="AM3" t="str">
        <f>RESULTADOS!F60</f>
        <v>N/A</v>
      </c>
      <c r="AN3" t="str">
        <f>RESULTADOS!G60</f>
        <v>Pasa</v>
      </c>
      <c r="AO3" t="str">
        <f>RESULTADOS!H60</f>
        <v>Pasa</v>
      </c>
      <c r="AP3" t="str">
        <f>RESULTADOS!I60</f>
        <v>Pasa</v>
      </c>
      <c r="AQ3" t="str">
        <f>RESULTADOS!J60</f>
        <v>N/A</v>
      </c>
      <c r="AR3" t="str">
        <f>RESULTADOS!K60</f>
        <v>Pasa</v>
      </c>
      <c r="AS3" t="str">
        <f>RESULTADOS!L60</f>
        <v>Pasa</v>
      </c>
      <c r="AT3" t="str">
        <f>RESULTADOS!M60</f>
        <v>Pasa</v>
      </c>
      <c r="AU3" t="str">
        <f>RESULTADOS!N60</f>
        <v>N/A</v>
      </c>
      <c r="AV3" t="str">
        <f>RESULTADOS!O60</f>
        <v>Pasa</v>
      </c>
      <c r="AW3" t="str">
        <f>RESULTADOS!P60</f>
        <v>Pasa</v>
      </c>
      <c r="AX3" t="str">
        <f>RESULTADOS!Q60</f>
        <v>Pasa</v>
      </c>
      <c r="AY3" t="str">
        <f>RESULTADOS!R60</f>
        <v>N/A</v>
      </c>
      <c r="AZ3" t="str">
        <f>RESULTADOS!S60</f>
        <v>Pasa</v>
      </c>
      <c r="BA3" t="str">
        <f>RESULTADOS!T60</f>
        <v>Pasa</v>
      </c>
      <c r="BB3" t="str">
        <f>RESULTADOS!U60</f>
        <v>N/A</v>
      </c>
      <c r="BC3" t="str">
        <f>RESULTADOS!V60</f>
        <v>N/A</v>
      </c>
      <c r="BD3" t="str">
        <f>RESULTADOS!W60</f>
        <v>N/A</v>
      </c>
      <c r="BE3">
        <f>RESULTADOS!X60</f>
        <v>0</v>
      </c>
    </row>
    <row r="4" spans="1:57">
      <c r="A4" s="50" t="str">
        <f>RESULTADOS!B20</f>
        <v>Conozca la sede</v>
      </c>
      <c r="B4" s="50" t="str">
        <f>RESULTADOS!C20</f>
        <v>https://sedejudicial.madrid.org/conozcalasede</v>
      </c>
      <c r="C4" s="36" t="str">
        <f>RESULTADOS!D20</f>
        <v>Falla</v>
      </c>
      <c r="D4" s="36" t="str">
        <f>RESULTADOS!E20</f>
        <v>N/A</v>
      </c>
      <c r="E4" s="36" t="str">
        <f>RESULTADOS!F20</f>
        <v>N/A</v>
      </c>
      <c r="F4" s="36" t="str">
        <f>RESULTADOS!G20</f>
        <v>N/A</v>
      </c>
      <c r="G4" s="36" t="str">
        <f>RESULTADOS!H20</f>
        <v>Pasa</v>
      </c>
      <c r="H4" s="36" t="str">
        <f>RESULTADOS!I20</f>
        <v>Pasa</v>
      </c>
      <c r="I4" s="36" t="str">
        <f>RESULTADOS!J20</f>
        <v>Pasa</v>
      </c>
      <c r="J4" s="36" t="str">
        <f>RESULTADOS!K20</f>
        <v>Pasa</v>
      </c>
      <c r="K4" s="36" t="str">
        <f>RESULTADOS!L20</f>
        <v>N/A</v>
      </c>
      <c r="L4" s="36" t="str">
        <f>RESULTADOS!M20</f>
        <v>N/A</v>
      </c>
      <c r="M4" s="36" t="str">
        <f>RESULTADOS!N20</f>
        <v>N/A</v>
      </c>
      <c r="N4" s="36" t="str">
        <f>RESULTADOS!O20</f>
        <v>N/A</v>
      </c>
      <c r="O4" s="36" t="str">
        <f>RESULTADOS!P20</f>
        <v>N/A</v>
      </c>
      <c r="P4" s="36" t="str">
        <f>RESULTADOS!Q20</f>
        <v>N/A</v>
      </c>
      <c r="Q4" s="36" t="str">
        <f>RESULTADOS!R20</f>
        <v>N/A</v>
      </c>
      <c r="R4" s="36" t="str">
        <f>RESULTADOS!S20</f>
        <v>N/A</v>
      </c>
      <c r="S4" s="36" t="str">
        <f>RESULTADOS!T20</f>
        <v>Pasa</v>
      </c>
      <c r="T4" s="36" t="str">
        <f>RESULTADOS!U20</f>
        <v>Pasa</v>
      </c>
      <c r="U4" s="36" t="str">
        <f>RESULTADOS!V20</f>
        <v>Pasa</v>
      </c>
      <c r="V4" s="36" t="str">
        <f>RESULTADOS!W20</f>
        <v>N/A</v>
      </c>
      <c r="W4" s="36" t="str">
        <f>RESULTADOS!X20</f>
        <v>N/A</v>
      </c>
      <c r="X4" s="36" t="str">
        <f>RESULTADOS!Y20</f>
        <v>Pasa</v>
      </c>
      <c r="Y4" s="36" t="str">
        <f>RESULTADOS!Z20</f>
        <v>N/A</v>
      </c>
      <c r="Z4" s="36" t="str">
        <f>RESULTADOS!AA20</f>
        <v>Falla</v>
      </c>
      <c r="AA4" s="36" t="str">
        <f>RESULTADOS!AB20</f>
        <v>N/A</v>
      </c>
      <c r="AB4" s="36" t="str">
        <f>RESULTADOS!AC20</f>
        <v>N/A</v>
      </c>
      <c r="AC4" s="36" t="str">
        <f>RESULTADOS!AD20</f>
        <v>N/A</v>
      </c>
      <c r="AD4" s="36" t="str">
        <f>RESULTADOS!AE20</f>
        <v>Falla</v>
      </c>
      <c r="AE4" s="36" t="str">
        <f>RESULTADOS!AF20</f>
        <v>Falla</v>
      </c>
      <c r="AF4" s="36" t="str">
        <f>RESULTADOS!AG20</f>
        <v>Pasa</v>
      </c>
      <c r="AG4" s="36">
        <f>RESULTADOS!AH20</f>
        <v>0</v>
      </c>
      <c r="AH4" s="36"/>
      <c r="AI4" s="51" t="str">
        <f>RESULTADOS!B61</f>
        <v>Conozca la sede</v>
      </c>
      <c r="AJ4" s="51" t="str">
        <f>RESULTADOS!C61</f>
        <v>https://sedejudicial.madrid.org/conozcalasede</v>
      </c>
      <c r="AK4" t="str">
        <f>RESULTADOS!D61</f>
        <v>N/A</v>
      </c>
      <c r="AL4" t="str">
        <f>RESULTADOS!E61</f>
        <v>N/A</v>
      </c>
      <c r="AM4" t="str">
        <f>RESULTADOS!F61</f>
        <v>N/A</v>
      </c>
      <c r="AN4" t="str">
        <f>RESULTADOS!G61</f>
        <v>N/A</v>
      </c>
      <c r="AO4" t="str">
        <f>RESULTADOS!H61</f>
        <v>Pasa</v>
      </c>
      <c r="AP4" t="str">
        <f>RESULTADOS!I61</f>
        <v>Pasa</v>
      </c>
      <c r="AQ4" t="str">
        <f>RESULTADOS!J61</f>
        <v>N/A</v>
      </c>
      <c r="AR4" t="str">
        <f>RESULTADOS!K61</f>
        <v>Pasa</v>
      </c>
      <c r="AS4" t="str">
        <f>RESULTADOS!L61</f>
        <v>Pasa</v>
      </c>
      <c r="AT4" t="str">
        <f>RESULTADOS!M61</f>
        <v>Pasa</v>
      </c>
      <c r="AU4" t="str">
        <f>RESULTADOS!N61</f>
        <v>N/A</v>
      </c>
      <c r="AV4" t="str">
        <f>RESULTADOS!O61</f>
        <v>Pasa</v>
      </c>
      <c r="AW4" t="str">
        <f>RESULTADOS!P61</f>
        <v>Pasa</v>
      </c>
      <c r="AX4" t="str">
        <f>RESULTADOS!Q61</f>
        <v>N/A</v>
      </c>
      <c r="AY4" t="str">
        <f>RESULTADOS!R61</f>
        <v>N/A</v>
      </c>
      <c r="AZ4" t="str">
        <f>RESULTADOS!S61</f>
        <v>Pasa</v>
      </c>
      <c r="BA4" t="str">
        <f>RESULTADOS!T61</f>
        <v>Pasa</v>
      </c>
      <c r="BB4" t="str">
        <f>RESULTADOS!U61</f>
        <v>N/A</v>
      </c>
      <c r="BC4" t="str">
        <f>RESULTADOS!V61</f>
        <v>N/A</v>
      </c>
      <c r="BD4" t="str">
        <f>RESULTADOS!W61</f>
        <v>N/A</v>
      </c>
      <c r="BE4">
        <f>RESULTADOS!X61</f>
        <v>0</v>
      </c>
    </row>
    <row r="5" spans="1:57">
      <c r="A5" s="50" t="str">
        <f>RESULTADOS!B21</f>
        <v>Tramites</v>
      </c>
      <c r="B5" s="50" t="str">
        <f>RESULTADOS!C21</f>
        <v>https://sedejudicial.madrid.org/tramitesyservicios</v>
      </c>
      <c r="C5" s="36" t="str">
        <f>RESULTADOS!D21</f>
        <v>Falla</v>
      </c>
      <c r="D5" s="36" t="str">
        <f>RESULTADOS!E21</f>
        <v>N/A</v>
      </c>
      <c r="E5" s="36" t="str">
        <f>RESULTADOS!F21</f>
        <v>N/A</v>
      </c>
      <c r="F5" s="36" t="str">
        <f>RESULTADOS!G21</f>
        <v>N/A</v>
      </c>
      <c r="G5" s="36" t="str">
        <f>RESULTADOS!H21</f>
        <v>Falla</v>
      </c>
      <c r="H5" s="36" t="str">
        <f>RESULTADOS!I21</f>
        <v>Pasa</v>
      </c>
      <c r="I5" s="36" t="str">
        <f>RESULTADOS!J21</f>
        <v>Pasa</v>
      </c>
      <c r="J5" s="36" t="str">
        <f>RESULTADOS!K21</f>
        <v>Pasa</v>
      </c>
      <c r="K5" s="36" t="str">
        <f>RESULTADOS!L21</f>
        <v>N/A</v>
      </c>
      <c r="L5" s="36" t="str">
        <f>RESULTADOS!M21</f>
        <v>N/A</v>
      </c>
      <c r="M5" s="36" t="str">
        <f>RESULTADOS!N21</f>
        <v>N/A</v>
      </c>
      <c r="N5" s="36" t="str">
        <f>RESULTADOS!O21</f>
        <v>N/A</v>
      </c>
      <c r="O5" s="36" t="str">
        <f>RESULTADOS!P21</f>
        <v>N/A</v>
      </c>
      <c r="P5" s="36" t="str">
        <f>RESULTADOS!Q21</f>
        <v>N/A</v>
      </c>
      <c r="Q5" s="36" t="str">
        <f>RESULTADOS!R21</f>
        <v>N/A</v>
      </c>
      <c r="R5" s="36" t="str">
        <f>RESULTADOS!S21</f>
        <v>N/A</v>
      </c>
      <c r="S5" s="36" t="str">
        <f>RESULTADOS!T21</f>
        <v>Pasa</v>
      </c>
      <c r="T5" s="36" t="str">
        <f>RESULTADOS!U21</f>
        <v>Pasa</v>
      </c>
      <c r="U5" s="36" t="str">
        <f>RESULTADOS!V21</f>
        <v>Pasa</v>
      </c>
      <c r="V5" s="36" t="str">
        <f>RESULTADOS!W21</f>
        <v>N/A</v>
      </c>
      <c r="W5" s="36" t="str">
        <f>RESULTADOS!X21</f>
        <v>N/A</v>
      </c>
      <c r="X5" s="36" t="str">
        <f>RESULTADOS!Y21</f>
        <v>Pasa</v>
      </c>
      <c r="Y5" s="36" t="str">
        <f>RESULTADOS!Z21</f>
        <v>N/A</v>
      </c>
      <c r="Z5" s="36" t="str">
        <f>RESULTADOS!AA21</f>
        <v>Falla</v>
      </c>
      <c r="AA5" s="36" t="str">
        <f>RESULTADOS!AB21</f>
        <v>N/A</v>
      </c>
      <c r="AB5" s="36" t="str">
        <f>RESULTADOS!AC21</f>
        <v>N/A</v>
      </c>
      <c r="AC5" s="36" t="str">
        <f>RESULTADOS!AD21</f>
        <v>N/A</v>
      </c>
      <c r="AD5" s="36" t="str">
        <f>RESULTADOS!AE21</f>
        <v>Pasa</v>
      </c>
      <c r="AE5" s="36" t="str">
        <f>RESULTADOS!AF21</f>
        <v>Falla</v>
      </c>
      <c r="AF5" s="36" t="str">
        <f>RESULTADOS!AG21</f>
        <v>Pasa</v>
      </c>
      <c r="AG5" s="36">
        <f>RESULTADOS!AH21</f>
        <v>0</v>
      </c>
      <c r="AH5" s="36"/>
      <c r="AI5" s="51" t="str">
        <f>RESULTADOS!B62</f>
        <v>Tramites</v>
      </c>
      <c r="AJ5" s="51" t="str">
        <f>RESULTADOS!C62</f>
        <v>https://sedejudicial.madrid.org/tramitesyservicios</v>
      </c>
      <c r="AK5" t="str">
        <f>RESULTADOS!D62</f>
        <v>N/A</v>
      </c>
      <c r="AL5" t="str">
        <f>RESULTADOS!E62</f>
        <v>N/A</v>
      </c>
      <c r="AM5" t="str">
        <f>RESULTADOS!F62</f>
        <v>N/A</v>
      </c>
      <c r="AN5" t="str">
        <f>RESULTADOS!G62</f>
        <v>N/A</v>
      </c>
      <c r="AO5" t="str">
        <f>RESULTADOS!H62</f>
        <v>Pasa</v>
      </c>
      <c r="AP5" t="str">
        <f>RESULTADOS!I62</f>
        <v>Pasa</v>
      </c>
      <c r="AQ5" t="str">
        <f>RESULTADOS!J62</f>
        <v>N/A</v>
      </c>
      <c r="AR5" t="str">
        <f>RESULTADOS!K62</f>
        <v>Pasa</v>
      </c>
      <c r="AS5" t="str">
        <f>RESULTADOS!L62</f>
        <v>Pasa</v>
      </c>
      <c r="AT5" t="str">
        <f>RESULTADOS!M62</f>
        <v>Pasa</v>
      </c>
      <c r="AU5" t="str">
        <f>RESULTADOS!N62</f>
        <v>N/A</v>
      </c>
      <c r="AV5" t="str">
        <f>RESULTADOS!O62</f>
        <v>Pasa</v>
      </c>
      <c r="AW5" t="str">
        <f>RESULTADOS!P62</f>
        <v>Falla</v>
      </c>
      <c r="AX5" t="str">
        <f>RESULTADOS!Q62</f>
        <v>N/A</v>
      </c>
      <c r="AY5" t="str">
        <f>RESULTADOS!R62</f>
        <v>N/A</v>
      </c>
      <c r="AZ5" t="str">
        <f>RESULTADOS!S62</f>
        <v>Pasa</v>
      </c>
      <c r="BA5" t="str">
        <f>RESULTADOS!T62</f>
        <v>Pasa</v>
      </c>
      <c r="BB5" t="str">
        <f>RESULTADOS!U62</f>
        <v>N/A</v>
      </c>
      <c r="BC5" t="str">
        <f>RESULTADOS!V62</f>
        <v>N/A</v>
      </c>
      <c r="BD5" t="str">
        <f>RESULTADOS!W62</f>
        <v>N/A</v>
      </c>
      <c r="BE5">
        <f>RESULTADOS!X62</f>
        <v>0</v>
      </c>
    </row>
    <row r="6" spans="1:57">
      <c r="A6" s="50" t="str">
        <f>RESULTADOS!B22</f>
        <v>Ayuda</v>
      </c>
      <c r="B6" s="50" t="str">
        <f>RESULTADOS!C22</f>
        <v>https://sedejudicial.madrid.org/ayuda</v>
      </c>
      <c r="C6" s="36" t="str">
        <f>RESULTADOS!D22</f>
        <v>Falla</v>
      </c>
      <c r="D6" s="36" t="str">
        <f>RESULTADOS!E22</f>
        <v>N/A</v>
      </c>
      <c r="E6" s="36" t="str">
        <f>RESULTADOS!F22</f>
        <v>N/A</v>
      </c>
      <c r="F6" s="36" t="str">
        <f>RESULTADOS!G22</f>
        <v>N/A</v>
      </c>
      <c r="G6" s="36" t="str">
        <f>RESULTADOS!H22</f>
        <v>Pasa</v>
      </c>
      <c r="H6" s="36" t="str">
        <f>RESULTADOS!I22</f>
        <v>Pasa</v>
      </c>
      <c r="I6" s="36" t="str">
        <f>RESULTADOS!J22</f>
        <v>Pasa</v>
      </c>
      <c r="J6" s="36" t="str">
        <f>RESULTADOS!K22</f>
        <v>Pasa</v>
      </c>
      <c r="K6" s="36" t="str">
        <f>RESULTADOS!L22</f>
        <v>N/A</v>
      </c>
      <c r="L6" s="36" t="str">
        <f>RESULTADOS!M22</f>
        <v>N/A</v>
      </c>
      <c r="M6" s="36" t="str">
        <f>RESULTADOS!N22</f>
        <v>N/A</v>
      </c>
      <c r="N6" s="36" t="str">
        <f>RESULTADOS!O22</f>
        <v>N/A</v>
      </c>
      <c r="O6" s="36" t="str">
        <f>RESULTADOS!P22</f>
        <v>N/A</v>
      </c>
      <c r="P6" s="36" t="str">
        <f>RESULTADOS!Q22</f>
        <v>N/A</v>
      </c>
      <c r="Q6" s="36" t="str">
        <f>RESULTADOS!R22</f>
        <v>N/A</v>
      </c>
      <c r="R6" s="36" t="str">
        <f>RESULTADOS!S22</f>
        <v>N/A</v>
      </c>
      <c r="S6" s="36" t="str">
        <f>RESULTADOS!T22</f>
        <v>Pasa</v>
      </c>
      <c r="T6" s="36" t="str">
        <f>RESULTADOS!U22</f>
        <v>Pasa</v>
      </c>
      <c r="U6" s="36" t="str">
        <f>RESULTADOS!V22</f>
        <v>Pasa</v>
      </c>
      <c r="V6" s="36" t="str">
        <f>RESULTADOS!W22</f>
        <v>N/A</v>
      </c>
      <c r="W6" s="36" t="str">
        <f>RESULTADOS!X22</f>
        <v>N/A</v>
      </c>
      <c r="X6" s="36" t="str">
        <f>RESULTADOS!Y22</f>
        <v>Pasa</v>
      </c>
      <c r="Y6" s="36" t="str">
        <f>RESULTADOS!Z22</f>
        <v>N/A</v>
      </c>
      <c r="Z6" s="36" t="str">
        <f>RESULTADOS!AA22</f>
        <v>Falla</v>
      </c>
      <c r="AA6" s="36" t="str">
        <f>RESULTADOS!AB22</f>
        <v>N/A</v>
      </c>
      <c r="AB6" s="36" t="str">
        <f>RESULTADOS!AC22</f>
        <v>N/A</v>
      </c>
      <c r="AC6" s="36" t="str">
        <f>RESULTADOS!AD22</f>
        <v>N/A</v>
      </c>
      <c r="AD6" s="36" t="str">
        <f>RESULTADOS!AE22</f>
        <v>Pasa</v>
      </c>
      <c r="AE6" s="36" t="str">
        <f>RESULTADOS!AF22</f>
        <v>Falla</v>
      </c>
      <c r="AF6" s="36" t="str">
        <f>RESULTADOS!AG22</f>
        <v>Pasa</v>
      </c>
      <c r="AG6" s="36">
        <f>RESULTADOS!AH22</f>
        <v>0</v>
      </c>
      <c r="AH6" s="36"/>
      <c r="AI6" s="51" t="str">
        <f>RESULTADOS!B63</f>
        <v>Ayuda</v>
      </c>
      <c r="AJ6" s="51" t="str">
        <f>RESULTADOS!C63</f>
        <v>https://sedejudicial.madrid.org/ayuda</v>
      </c>
      <c r="AK6" t="str">
        <f>RESULTADOS!D63</f>
        <v>N/A</v>
      </c>
      <c r="AL6" t="str">
        <f>RESULTADOS!E63</f>
        <v>N/A</v>
      </c>
      <c r="AM6" t="str">
        <f>RESULTADOS!F63</f>
        <v>N/A</v>
      </c>
      <c r="AN6" t="str">
        <f>RESULTADOS!G63</f>
        <v>N/A</v>
      </c>
      <c r="AO6" t="str">
        <f>RESULTADOS!H63</f>
        <v>Pasa</v>
      </c>
      <c r="AP6" t="str">
        <f>RESULTADOS!I63</f>
        <v>Pasa</v>
      </c>
      <c r="AQ6" t="str">
        <f>RESULTADOS!J63</f>
        <v>N/A</v>
      </c>
      <c r="AR6" t="str">
        <f>RESULTADOS!K63</f>
        <v>Pasa</v>
      </c>
      <c r="AS6" t="str">
        <f>RESULTADOS!L63</f>
        <v>Pasa</v>
      </c>
      <c r="AT6" t="str">
        <f>RESULTADOS!M63</f>
        <v>Pasa</v>
      </c>
      <c r="AU6" t="str">
        <f>RESULTADOS!N63</f>
        <v>N/A</v>
      </c>
      <c r="AV6" t="str">
        <f>RESULTADOS!O63</f>
        <v>Pasa</v>
      </c>
      <c r="AW6" t="str">
        <f>RESULTADOS!P63</f>
        <v>Pasa</v>
      </c>
      <c r="AX6" t="str">
        <f>RESULTADOS!Q63</f>
        <v>N/A</v>
      </c>
      <c r="AY6" t="str">
        <f>RESULTADOS!R63</f>
        <v>N/A</v>
      </c>
      <c r="AZ6" t="str">
        <f>RESULTADOS!S63</f>
        <v>Pasa</v>
      </c>
      <c r="BA6" t="str">
        <f>RESULTADOS!T63</f>
        <v>Pasa</v>
      </c>
      <c r="BB6" t="str">
        <f>RESULTADOS!U63</f>
        <v>N/A</v>
      </c>
      <c r="BC6" t="str">
        <f>RESULTADOS!V63</f>
        <v>N/A</v>
      </c>
      <c r="BD6" t="str">
        <f>RESULTADOS!W63</f>
        <v>N/A</v>
      </c>
      <c r="BE6">
        <f>RESULTADOS!X63</f>
        <v>0</v>
      </c>
    </row>
    <row r="7" spans="1:57">
      <c r="A7" s="50" t="str">
        <f>RESULTADOS!B23</f>
        <v>Carta de Derechos</v>
      </c>
      <c r="B7" s="50" t="str">
        <f>RESULTADOS!C23</f>
        <v>https://sedejudicial.madrid.org/conozcalasede#views-row-9</v>
      </c>
      <c r="C7" s="36" t="str">
        <f>RESULTADOS!D23</f>
        <v>Falla</v>
      </c>
      <c r="D7" s="36" t="str">
        <f>RESULTADOS!E23</f>
        <v>N/A</v>
      </c>
      <c r="E7" s="36" t="str">
        <f>RESULTADOS!F23</f>
        <v>N/A</v>
      </c>
      <c r="F7" s="36" t="str">
        <f>RESULTADOS!G23</f>
        <v>N/A</v>
      </c>
      <c r="G7" s="36" t="str">
        <f>RESULTADOS!H23</f>
        <v>Pasa</v>
      </c>
      <c r="H7" s="36" t="str">
        <f>RESULTADOS!I23</f>
        <v>Pasa</v>
      </c>
      <c r="I7" s="36" t="str">
        <f>RESULTADOS!J23</f>
        <v>Pasa</v>
      </c>
      <c r="J7" s="36" t="str">
        <f>RESULTADOS!K23</f>
        <v>Pasa</v>
      </c>
      <c r="K7" s="36" t="str">
        <f>RESULTADOS!L23</f>
        <v>N/A</v>
      </c>
      <c r="L7" s="36" t="str">
        <f>RESULTADOS!M23</f>
        <v>N/A</v>
      </c>
      <c r="M7" s="36" t="str">
        <f>RESULTADOS!N23</f>
        <v>N/A</v>
      </c>
      <c r="N7" s="36" t="str">
        <f>RESULTADOS!O23</f>
        <v>N/A</v>
      </c>
      <c r="O7" s="36" t="str">
        <f>RESULTADOS!P23</f>
        <v>N/A</v>
      </c>
      <c r="P7" s="36" t="str">
        <f>RESULTADOS!Q23</f>
        <v>N/A</v>
      </c>
      <c r="Q7" s="36" t="str">
        <f>RESULTADOS!R23</f>
        <v>N/A</v>
      </c>
      <c r="R7" s="36" t="str">
        <f>RESULTADOS!S23</f>
        <v>N/A</v>
      </c>
      <c r="S7" s="36" t="str">
        <f>RESULTADOS!T23</f>
        <v>Pasa</v>
      </c>
      <c r="T7" s="36" t="str">
        <f>RESULTADOS!U23</f>
        <v>Pasa</v>
      </c>
      <c r="U7" s="36" t="str">
        <f>RESULTADOS!V23</f>
        <v>Pasa</v>
      </c>
      <c r="V7" s="36" t="str">
        <f>RESULTADOS!W23</f>
        <v>N/A</v>
      </c>
      <c r="W7" s="36" t="str">
        <f>RESULTADOS!X23</f>
        <v>N/A</v>
      </c>
      <c r="X7" s="36" t="str">
        <f>RESULTADOS!Y23</f>
        <v>Pasa</v>
      </c>
      <c r="Y7" s="36" t="str">
        <f>RESULTADOS!Z23</f>
        <v>N/A</v>
      </c>
      <c r="Z7" s="36" t="str">
        <f>RESULTADOS!AA23</f>
        <v>Falla</v>
      </c>
      <c r="AA7" s="36" t="str">
        <f>RESULTADOS!AB23</f>
        <v>N/A</v>
      </c>
      <c r="AB7" s="36" t="str">
        <f>RESULTADOS!AC23</f>
        <v>N/A</v>
      </c>
      <c r="AC7" s="36" t="str">
        <f>RESULTADOS!AD23</f>
        <v>N/A</v>
      </c>
      <c r="AD7" s="36" t="str">
        <f>RESULTADOS!AE23</f>
        <v>Pasa</v>
      </c>
      <c r="AE7" s="36" t="str">
        <f>RESULTADOS!AF23</f>
        <v>Falla</v>
      </c>
      <c r="AF7" s="36" t="str">
        <f>RESULTADOS!AG23</f>
        <v>Pasa</v>
      </c>
      <c r="AG7" s="36">
        <f>RESULTADOS!AH23</f>
        <v>0</v>
      </c>
      <c r="AH7" s="36"/>
      <c r="AI7" s="51" t="str">
        <f>RESULTADOS!B64</f>
        <v>Carta de Derechos</v>
      </c>
      <c r="AJ7" s="51" t="str">
        <f>RESULTADOS!C64</f>
        <v>https://sedejudicial.madrid.org/conozcalasede#views-row-9</v>
      </c>
      <c r="AK7" t="str">
        <f>RESULTADOS!D64</f>
        <v>N/A</v>
      </c>
      <c r="AL7" t="str">
        <f>RESULTADOS!E64</f>
        <v>N/A</v>
      </c>
      <c r="AM7" t="str">
        <f>RESULTADOS!F64</f>
        <v>N/A</v>
      </c>
      <c r="AN7" t="str">
        <f>RESULTADOS!G64</f>
        <v>N/A</v>
      </c>
      <c r="AO7" t="str">
        <f>RESULTADOS!H64</f>
        <v>Pasa</v>
      </c>
      <c r="AP7" t="str">
        <f>RESULTADOS!I64</f>
        <v>Pasa</v>
      </c>
      <c r="AQ7" t="str">
        <f>RESULTADOS!J64</f>
        <v>N/A</v>
      </c>
      <c r="AR7" t="str">
        <f>RESULTADOS!K64</f>
        <v>Pasa</v>
      </c>
      <c r="AS7" t="str">
        <f>RESULTADOS!L64</f>
        <v>Pasa</v>
      </c>
      <c r="AT7" t="str">
        <f>RESULTADOS!M64</f>
        <v>Pasa</v>
      </c>
      <c r="AU7" t="str">
        <f>RESULTADOS!N64</f>
        <v>N/A</v>
      </c>
      <c r="AV7" t="str">
        <f>RESULTADOS!O64</f>
        <v>Pasa</v>
      </c>
      <c r="AW7" t="str">
        <f>RESULTADOS!P64</f>
        <v>Pasa</v>
      </c>
      <c r="AX7" t="str">
        <f>RESULTADOS!Q64</f>
        <v>N/A</v>
      </c>
      <c r="AY7" t="str">
        <f>RESULTADOS!R64</f>
        <v>N/A</v>
      </c>
      <c r="AZ7" t="str">
        <f>RESULTADOS!S64</f>
        <v>Pasa</v>
      </c>
      <c r="BA7" t="str">
        <f>RESULTADOS!T64</f>
        <v>Pasa</v>
      </c>
      <c r="BB7" t="str">
        <f>RESULTADOS!U64</f>
        <v>N/A</v>
      </c>
      <c r="BC7" t="str">
        <f>RESULTADOS!V64</f>
        <v>N/A</v>
      </c>
      <c r="BD7" t="str">
        <f>RESULTADOS!W64</f>
        <v>N/A</v>
      </c>
      <c r="BE7">
        <f>RESULTADOS!X64</f>
        <v>0</v>
      </c>
    </row>
    <row r="8" spans="1:57">
      <c r="A8" s="50" t="str">
        <f>RESULTADOS!B24</f>
        <v>Firmas y certificados</v>
      </c>
      <c r="B8" s="50" t="str">
        <f>RESULTADOS!C24</f>
        <v>https://sedejudicial.madrid.org/conozcalasede#views-row-2</v>
      </c>
      <c r="C8" s="50" t="str">
        <f>RESULTADOS!D24</f>
        <v>Falla</v>
      </c>
      <c r="D8" s="36" t="str">
        <f>RESULTADOS!E24</f>
        <v>N/A</v>
      </c>
      <c r="E8" s="36" t="str">
        <f>RESULTADOS!F24</f>
        <v>N/A</v>
      </c>
      <c r="F8" s="36" t="str">
        <f>RESULTADOS!G24</f>
        <v>N/A</v>
      </c>
      <c r="G8" s="36" t="str">
        <f>RESULTADOS!H24</f>
        <v>Pasa</v>
      </c>
      <c r="H8" s="36" t="str">
        <f>RESULTADOS!I24</f>
        <v>Pasa</v>
      </c>
      <c r="I8" s="36" t="str">
        <f>RESULTADOS!J24</f>
        <v>Pasa</v>
      </c>
      <c r="J8" s="36" t="str">
        <f>RESULTADOS!K24</f>
        <v>Pasa</v>
      </c>
      <c r="K8" s="36" t="str">
        <f>RESULTADOS!L24</f>
        <v>N/A</v>
      </c>
      <c r="L8" s="36" t="str">
        <f>RESULTADOS!M24</f>
        <v>N/A</v>
      </c>
      <c r="M8" s="36" t="str">
        <f>RESULTADOS!N24</f>
        <v>N/A</v>
      </c>
      <c r="N8" s="36" t="str">
        <f>RESULTADOS!O24</f>
        <v>N/A</v>
      </c>
      <c r="O8" s="36" t="str">
        <f>RESULTADOS!P24</f>
        <v>N/A</v>
      </c>
      <c r="P8" s="36" t="str">
        <f>RESULTADOS!Q24</f>
        <v>N/A</v>
      </c>
      <c r="Q8" s="36" t="str">
        <f>RESULTADOS!R24</f>
        <v>N/A</v>
      </c>
      <c r="R8" s="36" t="str">
        <f>RESULTADOS!S24</f>
        <v>N/A</v>
      </c>
      <c r="S8" s="36" t="str">
        <f>RESULTADOS!T24</f>
        <v>Pasa</v>
      </c>
      <c r="T8" s="36" t="str">
        <f>RESULTADOS!U24</f>
        <v>Pasa</v>
      </c>
      <c r="U8" s="36" t="str">
        <f>RESULTADOS!V24</f>
        <v>Pasa</v>
      </c>
      <c r="V8" s="36" t="str">
        <f>RESULTADOS!W24</f>
        <v>N/A</v>
      </c>
      <c r="W8" s="36" t="str">
        <f>RESULTADOS!X24</f>
        <v>N/A</v>
      </c>
      <c r="X8" s="36" t="str">
        <f>RESULTADOS!Y24</f>
        <v>Pasa</v>
      </c>
      <c r="Y8" s="36" t="str">
        <f>RESULTADOS!Z24</f>
        <v>N/A</v>
      </c>
      <c r="Z8" s="36" t="str">
        <f>RESULTADOS!AA24</f>
        <v>Falla</v>
      </c>
      <c r="AA8" s="36" t="str">
        <f>RESULTADOS!AB24</f>
        <v>N/A</v>
      </c>
      <c r="AB8" s="36" t="str">
        <f>RESULTADOS!AC24</f>
        <v>N/A</v>
      </c>
      <c r="AC8" s="36" t="str">
        <f>RESULTADOS!AD24</f>
        <v>N/A</v>
      </c>
      <c r="AD8" s="36" t="str">
        <f>RESULTADOS!AE24</f>
        <v>Pasa</v>
      </c>
      <c r="AE8" s="36" t="str">
        <f>RESULTADOS!AF24</f>
        <v>Falla</v>
      </c>
      <c r="AF8" s="36" t="str">
        <f>RESULTADOS!AG24</f>
        <v>Pasa</v>
      </c>
      <c r="AG8" s="36">
        <f>RESULTADOS!AH24</f>
        <v>0</v>
      </c>
      <c r="AH8" s="36"/>
      <c r="AI8" s="51" t="str">
        <f>RESULTADOS!B65</f>
        <v>Firmas y certificados</v>
      </c>
      <c r="AJ8" s="51" t="str">
        <f>RESULTADOS!C65</f>
        <v>https://sedejudicial.madrid.org/conozcalasede#views-row-2</v>
      </c>
      <c r="AK8" t="str">
        <f>RESULTADOS!D65</f>
        <v>N/A</v>
      </c>
      <c r="AL8" t="str">
        <f>RESULTADOS!E65</f>
        <v>N/A</v>
      </c>
      <c r="AM8" t="str">
        <f>RESULTADOS!F65</f>
        <v>N/A</v>
      </c>
      <c r="AN8" t="str">
        <f>RESULTADOS!G65</f>
        <v>N/A</v>
      </c>
      <c r="AO8" t="str">
        <f>RESULTADOS!H65</f>
        <v>Pasa</v>
      </c>
      <c r="AP8" t="str">
        <f>RESULTADOS!I65</f>
        <v>Pasa</v>
      </c>
      <c r="AQ8" t="str">
        <f>RESULTADOS!J65</f>
        <v>N/A</v>
      </c>
      <c r="AR8" t="str">
        <f>RESULTADOS!K65</f>
        <v>Pasa</v>
      </c>
      <c r="AS8" t="str">
        <f>RESULTADOS!L65</f>
        <v>Pasa</v>
      </c>
      <c r="AT8" t="str">
        <f>RESULTADOS!M65</f>
        <v>Pasa</v>
      </c>
      <c r="AU8" t="str">
        <f>RESULTADOS!N65</f>
        <v>N/A</v>
      </c>
      <c r="AV8" t="str">
        <f>RESULTADOS!O65</f>
        <v>Pasa</v>
      </c>
      <c r="AW8" t="str">
        <f>RESULTADOS!P65</f>
        <v>Pasa</v>
      </c>
      <c r="AX8" t="str">
        <f>RESULTADOS!Q65</f>
        <v>N/A</v>
      </c>
      <c r="AY8" t="str">
        <f>RESULTADOS!R65</f>
        <v>N/A</v>
      </c>
      <c r="AZ8" t="str">
        <f>RESULTADOS!S65</f>
        <v>Pasa</v>
      </c>
      <c r="BA8" t="str">
        <f>RESULTADOS!T65</f>
        <v>Pasa</v>
      </c>
      <c r="BB8" t="str">
        <f>RESULTADOS!U65</f>
        <v>N/A</v>
      </c>
      <c r="BC8" t="str">
        <f>RESULTADOS!V65</f>
        <v>N/A</v>
      </c>
      <c r="BD8" t="str">
        <f>RESULTADOS!W65</f>
        <v>N/A</v>
      </c>
      <c r="BE8">
        <f>RESULTADOS!X65</f>
        <v>0</v>
      </c>
    </row>
    <row r="9" spans="1:57">
      <c r="A9" s="50" t="str">
        <f>RESULTADOS!B25</f>
        <v>Verificación</v>
      </c>
      <c r="B9" s="50" t="str">
        <f>RESULTADOS!C25</f>
        <v>https://sedejudicial.madrid.org/conozcalasede#views-row-3</v>
      </c>
      <c r="C9" s="36" t="str">
        <f>RESULTADOS!D25</f>
        <v>Falla</v>
      </c>
      <c r="D9" s="36" t="str">
        <f>RESULTADOS!E25</f>
        <v>N/A</v>
      </c>
      <c r="E9" s="36" t="str">
        <f>RESULTADOS!F25</f>
        <v>N/A</v>
      </c>
      <c r="F9" s="36" t="str">
        <f>RESULTADOS!G25</f>
        <v>N/A</v>
      </c>
      <c r="G9" s="36" t="str">
        <f>RESULTADOS!H25</f>
        <v>Pasa</v>
      </c>
      <c r="H9" s="36" t="str">
        <f>RESULTADOS!I25</f>
        <v>Pasa</v>
      </c>
      <c r="I9" s="36" t="str">
        <f>RESULTADOS!J25</f>
        <v>Pasa</v>
      </c>
      <c r="J9" s="36" t="str">
        <f>RESULTADOS!K25</f>
        <v>Pasa</v>
      </c>
      <c r="K9" s="36" t="str">
        <f>RESULTADOS!L25</f>
        <v>N/A</v>
      </c>
      <c r="L9" s="36" t="str">
        <f>RESULTADOS!M25</f>
        <v>N/A</v>
      </c>
      <c r="M9" s="36" t="str">
        <f>RESULTADOS!N25</f>
        <v>N/A</v>
      </c>
      <c r="N9" s="36" t="str">
        <f>RESULTADOS!O25</f>
        <v>N/A</v>
      </c>
      <c r="O9" s="36" t="str">
        <f>RESULTADOS!P25</f>
        <v>N/A</v>
      </c>
      <c r="P9" s="36" t="str">
        <f>RESULTADOS!Q25</f>
        <v>N/A</v>
      </c>
      <c r="Q9" s="36" t="str">
        <f>RESULTADOS!R25</f>
        <v>N/A</v>
      </c>
      <c r="R9" s="36" t="str">
        <f>RESULTADOS!S25</f>
        <v>N/A</v>
      </c>
      <c r="S9" s="36" t="str">
        <f>RESULTADOS!T25</f>
        <v>Pasa</v>
      </c>
      <c r="T9" s="36" t="str">
        <f>RESULTADOS!U25</f>
        <v>Pasa</v>
      </c>
      <c r="U9" s="36" t="str">
        <f>RESULTADOS!V25</f>
        <v>Pasa</v>
      </c>
      <c r="V9" s="36" t="str">
        <f>RESULTADOS!W25</f>
        <v>N/A</v>
      </c>
      <c r="W9" s="36" t="str">
        <f>RESULTADOS!X25</f>
        <v>N/A</v>
      </c>
      <c r="X9" s="36" t="str">
        <f>RESULTADOS!Y25</f>
        <v>Pasa</v>
      </c>
      <c r="Y9" s="36" t="str">
        <f>RESULTADOS!Z25</f>
        <v>N/A</v>
      </c>
      <c r="Z9" s="36" t="str">
        <f>RESULTADOS!AA25</f>
        <v>Falla</v>
      </c>
      <c r="AA9" s="36" t="str">
        <f>RESULTADOS!AB25</f>
        <v>N/A</v>
      </c>
      <c r="AB9" s="36" t="str">
        <f>RESULTADOS!AC25</f>
        <v>N/A</v>
      </c>
      <c r="AC9" s="36" t="str">
        <f>RESULTADOS!AD25</f>
        <v>N/A</v>
      </c>
      <c r="AD9" s="36" t="str">
        <f>RESULTADOS!AE25</f>
        <v>Pasa</v>
      </c>
      <c r="AE9" s="36" t="str">
        <f>RESULTADOS!AF25</f>
        <v>Falla</v>
      </c>
      <c r="AF9" s="36" t="str">
        <f>RESULTADOS!AG25</f>
        <v>Pasa</v>
      </c>
      <c r="AG9" s="36">
        <f>RESULTADOS!AH25</f>
        <v>0</v>
      </c>
      <c r="AH9" s="36"/>
      <c r="AI9" s="51" t="str">
        <f>RESULTADOS!B66</f>
        <v>Verificación</v>
      </c>
      <c r="AJ9" s="51" t="str">
        <f>RESULTADOS!C66</f>
        <v>https://sedejudicial.madrid.org/conozcalasede#views-row-3</v>
      </c>
      <c r="AK9" t="str">
        <f>RESULTADOS!D66</f>
        <v>N/A</v>
      </c>
      <c r="AL9" t="str">
        <f>RESULTADOS!E66</f>
        <v>N/A</v>
      </c>
      <c r="AM9" t="str">
        <f>RESULTADOS!F66</f>
        <v>N/A</v>
      </c>
      <c r="AN9" t="str">
        <f>RESULTADOS!G66</f>
        <v>N/A</v>
      </c>
      <c r="AO9" t="str">
        <f>RESULTADOS!H66</f>
        <v>Pasa</v>
      </c>
      <c r="AP9" t="str">
        <f>RESULTADOS!I66</f>
        <v>Pasa</v>
      </c>
      <c r="AQ9" t="str">
        <f>RESULTADOS!J66</f>
        <v>N/A</v>
      </c>
      <c r="AR9" t="str">
        <f>RESULTADOS!K66</f>
        <v>Pasa</v>
      </c>
      <c r="AS9" t="str">
        <f>RESULTADOS!L66</f>
        <v>Pasa</v>
      </c>
      <c r="AT9" t="str">
        <f>RESULTADOS!M66</f>
        <v>Pasa</v>
      </c>
      <c r="AU9" t="str">
        <f>RESULTADOS!N66</f>
        <v>N/A</v>
      </c>
      <c r="AV9" t="str">
        <f>RESULTADOS!O66</f>
        <v>Pasa</v>
      </c>
      <c r="AW9" t="str">
        <f>RESULTADOS!P66</f>
        <v>Pasa</v>
      </c>
      <c r="AX9" t="str">
        <f>RESULTADOS!Q66</f>
        <v>N/A</v>
      </c>
      <c r="AY9" t="str">
        <f>RESULTADOS!R66</f>
        <v>N/A</v>
      </c>
      <c r="AZ9" t="str">
        <f>RESULTADOS!S66</f>
        <v>Pasa</v>
      </c>
      <c r="BA9" t="str">
        <f>RESULTADOS!T66</f>
        <v>Pasa</v>
      </c>
      <c r="BB9" t="str">
        <f>RESULTADOS!U66</f>
        <v>N/A</v>
      </c>
      <c r="BC9" t="str">
        <f>RESULTADOS!V66</f>
        <v>N/A</v>
      </c>
      <c r="BD9" t="str">
        <f>RESULTADOS!W66</f>
        <v>N/A</v>
      </c>
      <c r="BE9">
        <f>RESULTADOS!X66</f>
        <v>0</v>
      </c>
    </row>
    <row r="10" spans="1:57">
      <c r="A10" s="50" t="str">
        <f>RESULTADOS!B26</f>
        <v>Sugerencias y quejas</v>
      </c>
      <c r="B10" s="50" t="str">
        <f>RESULTADOS!C26</f>
        <v>https://sedejudicial.madrid.org/conozcalasede#views-row-10</v>
      </c>
      <c r="C10" s="36" t="str">
        <f>RESULTADOS!D26</f>
        <v>Falla</v>
      </c>
      <c r="D10" s="36" t="str">
        <f>RESULTADOS!E26</f>
        <v>N/A</v>
      </c>
      <c r="E10" s="36" t="str">
        <f>RESULTADOS!F26</f>
        <v>N/A</v>
      </c>
      <c r="F10" s="36" t="str">
        <f>RESULTADOS!G26</f>
        <v>N/A</v>
      </c>
      <c r="G10" s="36" t="str">
        <f>RESULTADOS!H26</f>
        <v>Pasa</v>
      </c>
      <c r="H10" s="36" t="str">
        <f>RESULTADOS!I26</f>
        <v>Pasa</v>
      </c>
      <c r="I10" s="36" t="str">
        <f>RESULTADOS!J26</f>
        <v>Pasa</v>
      </c>
      <c r="J10" s="36" t="str">
        <f>RESULTADOS!K26</f>
        <v>Pasa</v>
      </c>
      <c r="K10" s="36" t="str">
        <f>RESULTADOS!L26</f>
        <v>N/A</v>
      </c>
      <c r="L10" s="36" t="str">
        <f>RESULTADOS!M26</f>
        <v>N/A</v>
      </c>
      <c r="M10" s="36" t="str">
        <f>RESULTADOS!N26</f>
        <v>N/A</v>
      </c>
      <c r="N10" s="36" t="str">
        <f>RESULTADOS!O26</f>
        <v>N/A</v>
      </c>
      <c r="O10" s="36" t="str">
        <f>RESULTADOS!P26</f>
        <v>N/A</v>
      </c>
      <c r="P10" s="36" t="str">
        <f>RESULTADOS!Q26</f>
        <v>N/A</v>
      </c>
      <c r="Q10" s="36" t="str">
        <f>RESULTADOS!R26</f>
        <v>N/A</v>
      </c>
      <c r="R10" s="36" t="str">
        <f>RESULTADOS!S26</f>
        <v>N/A</v>
      </c>
      <c r="S10" s="36" t="str">
        <f>RESULTADOS!T26</f>
        <v>Pasa</v>
      </c>
      <c r="T10" s="36" t="str">
        <f>RESULTADOS!U26</f>
        <v>Pasa</v>
      </c>
      <c r="U10" s="36" t="str">
        <f>RESULTADOS!V26</f>
        <v>Pasa</v>
      </c>
      <c r="V10" s="36" t="str">
        <f>RESULTADOS!W26</f>
        <v>N/A</v>
      </c>
      <c r="W10" s="36" t="str">
        <f>RESULTADOS!X26</f>
        <v>N/A</v>
      </c>
      <c r="X10" s="36" t="str">
        <f>RESULTADOS!Y26</f>
        <v>Pasa</v>
      </c>
      <c r="Y10" s="36" t="str">
        <f>RESULTADOS!Z26</f>
        <v>N/A</v>
      </c>
      <c r="Z10" s="36" t="str">
        <f>RESULTADOS!AA26</f>
        <v>Falla</v>
      </c>
      <c r="AA10" s="36" t="str">
        <f>RESULTADOS!AB26</f>
        <v>N/A</v>
      </c>
      <c r="AB10" s="36" t="str">
        <f>RESULTADOS!AC26</f>
        <v>N/A</v>
      </c>
      <c r="AC10" s="36" t="str">
        <f>RESULTADOS!AD26</f>
        <v>N/A</v>
      </c>
      <c r="AD10" s="36" t="str">
        <f>RESULTADOS!AE26</f>
        <v>Pasa</v>
      </c>
      <c r="AE10" s="36" t="str">
        <f>RESULTADOS!AF26</f>
        <v>Falla</v>
      </c>
      <c r="AF10" s="36" t="str">
        <f>RESULTADOS!AG26</f>
        <v>Pasa</v>
      </c>
      <c r="AG10" s="36">
        <f>RESULTADOS!AH26</f>
        <v>0</v>
      </c>
      <c r="AH10" s="36"/>
      <c r="AI10" s="51" t="str">
        <f>RESULTADOS!B67</f>
        <v>Sugerencias y quejas</v>
      </c>
      <c r="AJ10" s="51" t="str">
        <f>RESULTADOS!C67</f>
        <v>https://sedejudicial.madrid.org/conozcalasede#views-row-10</v>
      </c>
      <c r="AK10" t="str">
        <f>RESULTADOS!D67</f>
        <v>N/A</v>
      </c>
      <c r="AL10" t="str">
        <f>RESULTADOS!E67</f>
        <v>N/A</v>
      </c>
      <c r="AM10" t="str">
        <f>RESULTADOS!F67</f>
        <v>N/A</v>
      </c>
      <c r="AN10" t="str">
        <f>RESULTADOS!G67</f>
        <v>N/A</v>
      </c>
      <c r="AO10" t="str">
        <f>RESULTADOS!H67</f>
        <v>Pasa</v>
      </c>
      <c r="AP10" t="str">
        <f>RESULTADOS!I67</f>
        <v>Pasa</v>
      </c>
      <c r="AQ10" t="str">
        <f>RESULTADOS!J67</f>
        <v>N/A</v>
      </c>
      <c r="AR10" t="str">
        <f>RESULTADOS!K67</f>
        <v>Pasa</v>
      </c>
      <c r="AS10" t="str">
        <f>RESULTADOS!L67</f>
        <v>Pasa</v>
      </c>
      <c r="AT10" t="str">
        <f>RESULTADOS!M67</f>
        <v>Pasa</v>
      </c>
      <c r="AU10" t="str">
        <f>RESULTADOS!N67</f>
        <v>N/A</v>
      </c>
      <c r="AV10" t="str">
        <f>RESULTADOS!O67</f>
        <v>Pasa</v>
      </c>
      <c r="AW10" t="str">
        <f>RESULTADOS!P67</f>
        <v>Pasa</v>
      </c>
      <c r="AX10" t="str">
        <f>RESULTADOS!Q67</f>
        <v>N/A</v>
      </c>
      <c r="AY10" t="str">
        <f>RESULTADOS!R67</f>
        <v>N/A</v>
      </c>
      <c r="AZ10" t="str">
        <f>RESULTADOS!S67</f>
        <v>Pasa</v>
      </c>
      <c r="BA10" t="str">
        <f>RESULTADOS!T67</f>
        <v>Pasa</v>
      </c>
      <c r="BB10" t="str">
        <f>RESULTADOS!U67</f>
        <v>N/A</v>
      </c>
      <c r="BC10" t="str">
        <f>RESULTADOS!V67</f>
        <v>N/A</v>
      </c>
      <c r="BD10" t="str">
        <f>RESULTADOS!W67</f>
        <v>N/A</v>
      </c>
      <c r="BE10">
        <f>RESULTADOS!X67</f>
        <v>0</v>
      </c>
    </row>
    <row r="11" spans="1:57">
      <c r="A11" s="50" t="str">
        <f>RESULTADOS!B27</f>
        <v>Protección de datos</v>
      </c>
      <c r="B11" s="50" t="str">
        <f>RESULTADOS!C27</f>
        <v>https://sedejudicial.madrid.org/conozcalasede#views-row-11</v>
      </c>
      <c r="C11" s="36" t="str">
        <f>RESULTADOS!D27</f>
        <v>Falla</v>
      </c>
      <c r="D11" s="36" t="str">
        <f>RESULTADOS!E27</f>
        <v>N/A</v>
      </c>
      <c r="E11" s="36" t="str">
        <f>RESULTADOS!F27</f>
        <v>N/A</v>
      </c>
      <c r="F11" s="36" t="str">
        <f>RESULTADOS!G27</f>
        <v>N/A</v>
      </c>
      <c r="G11" s="36" t="str">
        <f>RESULTADOS!H27</f>
        <v>Pasa</v>
      </c>
      <c r="H11" s="36" t="str">
        <f>RESULTADOS!I27</f>
        <v>Pasa</v>
      </c>
      <c r="I11" s="36" t="str">
        <f>RESULTADOS!J27</f>
        <v>Pasa</v>
      </c>
      <c r="J11" s="36" t="str">
        <f>RESULTADOS!K27</f>
        <v>Pasa</v>
      </c>
      <c r="K11" s="36" t="str">
        <f>RESULTADOS!L27</f>
        <v>N/A</v>
      </c>
      <c r="L11" s="36" t="str">
        <f>RESULTADOS!M27</f>
        <v>N/A</v>
      </c>
      <c r="M11" s="36" t="str">
        <f>RESULTADOS!N27</f>
        <v>N/A</v>
      </c>
      <c r="N11" s="36" t="str">
        <f>RESULTADOS!O27</f>
        <v>N/A</v>
      </c>
      <c r="O11" s="36" t="str">
        <f>RESULTADOS!P27</f>
        <v>N/A</v>
      </c>
      <c r="P11" s="36" t="str">
        <f>RESULTADOS!Q27</f>
        <v>N/A</v>
      </c>
      <c r="Q11" s="36" t="str">
        <f>RESULTADOS!R27</f>
        <v>N/A</v>
      </c>
      <c r="R11" s="36" t="str">
        <f>RESULTADOS!S27</f>
        <v>N/A</v>
      </c>
      <c r="S11" s="36" t="str">
        <f>RESULTADOS!T27</f>
        <v>Pasa</v>
      </c>
      <c r="T11" s="36" t="str">
        <f>RESULTADOS!U27</f>
        <v>Pasa</v>
      </c>
      <c r="U11" s="36" t="str">
        <f>RESULTADOS!V27</f>
        <v>Pasa</v>
      </c>
      <c r="V11" s="36" t="str">
        <f>RESULTADOS!W27</f>
        <v>N/A</v>
      </c>
      <c r="W11" s="36" t="str">
        <f>RESULTADOS!X27</f>
        <v>N/A</v>
      </c>
      <c r="X11" s="36" t="str">
        <f>RESULTADOS!Y27</f>
        <v>Pasa</v>
      </c>
      <c r="Y11" s="36" t="str">
        <f>RESULTADOS!Z27</f>
        <v>N/A</v>
      </c>
      <c r="Z11" s="36" t="str">
        <f>RESULTADOS!AA27</f>
        <v>Falla</v>
      </c>
      <c r="AA11" s="36" t="str">
        <f>RESULTADOS!AB27</f>
        <v>N/A</v>
      </c>
      <c r="AB11" s="36" t="str">
        <f>RESULTADOS!AC27</f>
        <v>N/A</v>
      </c>
      <c r="AC11" s="36" t="str">
        <f>RESULTADOS!AD27</f>
        <v>N/A</v>
      </c>
      <c r="AD11" s="36" t="str">
        <f>RESULTADOS!AE27</f>
        <v>Pasa</v>
      </c>
      <c r="AE11" s="36" t="str">
        <f>RESULTADOS!AF27</f>
        <v>Falla</v>
      </c>
      <c r="AF11" s="36" t="str">
        <f>RESULTADOS!AG27</f>
        <v>Pasa</v>
      </c>
      <c r="AG11" s="36">
        <f>RESULTADOS!AH27</f>
        <v>0</v>
      </c>
      <c r="AH11" s="36"/>
      <c r="AI11" s="51" t="str">
        <f>RESULTADOS!B68</f>
        <v>Protección de datos</v>
      </c>
      <c r="AJ11" s="51" t="str">
        <f>RESULTADOS!C68</f>
        <v>https://sedejudicial.madrid.org/conozcalasede#views-row-11</v>
      </c>
      <c r="AK11" t="str">
        <f>RESULTADOS!D68</f>
        <v>N/A</v>
      </c>
      <c r="AL11" t="str">
        <f>RESULTADOS!E68</f>
        <v>N/A</v>
      </c>
      <c r="AM11" t="str">
        <f>RESULTADOS!F68</f>
        <v>N/A</v>
      </c>
      <c r="AN11" t="str">
        <f>RESULTADOS!G68</f>
        <v>N/A</v>
      </c>
      <c r="AO11" t="str">
        <f>RESULTADOS!H68</f>
        <v>Pasa</v>
      </c>
      <c r="AP11" t="str">
        <f>RESULTADOS!I68</f>
        <v>Pasa</v>
      </c>
      <c r="AQ11" t="str">
        <f>RESULTADOS!J68</f>
        <v>N/A</v>
      </c>
      <c r="AR11" t="str">
        <f>RESULTADOS!K68</f>
        <v>Pasa</v>
      </c>
      <c r="AS11" t="str">
        <f>RESULTADOS!L68</f>
        <v>Pasa</v>
      </c>
      <c r="AT11" t="str">
        <f>RESULTADOS!M68</f>
        <v>Pasa</v>
      </c>
      <c r="AU11" t="str">
        <f>RESULTADOS!N68</f>
        <v>N/A</v>
      </c>
      <c r="AV11" t="str">
        <f>RESULTADOS!O68</f>
        <v>Pasa</v>
      </c>
      <c r="AW11" t="str">
        <f>RESULTADOS!P68</f>
        <v>Pasa</v>
      </c>
      <c r="AX11" t="str">
        <f>RESULTADOS!Q68</f>
        <v>N/A</v>
      </c>
      <c r="AY11" t="str">
        <f>RESULTADOS!R68</f>
        <v>N/A</v>
      </c>
      <c r="AZ11" t="str">
        <f>RESULTADOS!S68</f>
        <v>Pasa</v>
      </c>
      <c r="BA11" t="str">
        <f>RESULTADOS!T68</f>
        <v>Pasa</v>
      </c>
      <c r="BB11" t="str">
        <f>RESULTADOS!U68</f>
        <v>N/A</v>
      </c>
      <c r="BC11" t="str">
        <f>RESULTADOS!V68</f>
        <v>N/A</v>
      </c>
      <c r="BD11" t="str">
        <f>RESULTADOS!W68</f>
        <v>N/A</v>
      </c>
      <c r="BE11">
        <f>RESULTADOS!X68</f>
        <v>0</v>
      </c>
    </row>
    <row r="12" spans="1:57">
      <c r="A12" s="50" t="str">
        <f>RESULTADOS!B28</f>
        <v>Apoderamiento Apud Acta</v>
      </c>
      <c r="B12" s="50" t="str">
        <f>RESULTADOS!C28</f>
        <v>https://sedejudicial.madrid.org/tramitesyservicios#views-row-8</v>
      </c>
      <c r="C12" s="36" t="str">
        <f>RESULTADOS!D28</f>
        <v>Falla</v>
      </c>
      <c r="D12" s="36" t="str">
        <f>RESULTADOS!E28</f>
        <v>N/A</v>
      </c>
      <c r="E12" s="36" t="str">
        <f>RESULTADOS!F28</f>
        <v>N/A</v>
      </c>
      <c r="F12" s="36" t="str">
        <f>RESULTADOS!G28</f>
        <v>N/A</v>
      </c>
      <c r="G12" s="36" t="str">
        <f>RESULTADOS!H28</f>
        <v>Pasa</v>
      </c>
      <c r="H12" s="36" t="str">
        <f>RESULTADOS!I28</f>
        <v>Pasa</v>
      </c>
      <c r="I12" s="36" t="str">
        <f>RESULTADOS!J28</f>
        <v>Pasa</v>
      </c>
      <c r="J12" s="36" t="str">
        <f>RESULTADOS!K28</f>
        <v>Pasa</v>
      </c>
      <c r="K12" s="36" t="str">
        <f>RESULTADOS!L28</f>
        <v>N/A</v>
      </c>
      <c r="L12" s="36" t="str">
        <f>RESULTADOS!M28</f>
        <v>N/A</v>
      </c>
      <c r="M12" s="36" t="str">
        <f>RESULTADOS!N28</f>
        <v>N/A</v>
      </c>
      <c r="N12" s="36" t="str">
        <f>RESULTADOS!O28</f>
        <v>N/A</v>
      </c>
      <c r="O12" s="36" t="str">
        <f>RESULTADOS!P28</f>
        <v>N/A</v>
      </c>
      <c r="P12" s="36" t="str">
        <f>RESULTADOS!Q28</f>
        <v>N/A</v>
      </c>
      <c r="Q12" s="36" t="str">
        <f>RESULTADOS!R28</f>
        <v>N/A</v>
      </c>
      <c r="R12" s="36" t="str">
        <f>RESULTADOS!S28</f>
        <v>N/A</v>
      </c>
      <c r="S12" s="36" t="str">
        <f>RESULTADOS!T28</f>
        <v>Pasa</v>
      </c>
      <c r="T12" s="36" t="str">
        <f>RESULTADOS!U28</f>
        <v>Pasa</v>
      </c>
      <c r="U12" s="36" t="str">
        <f>RESULTADOS!V28</f>
        <v>Pasa</v>
      </c>
      <c r="V12" s="36" t="str">
        <f>RESULTADOS!W28</f>
        <v>N/A</v>
      </c>
      <c r="W12" s="36" t="str">
        <f>RESULTADOS!X28</f>
        <v>N/A</v>
      </c>
      <c r="X12" s="36" t="str">
        <f>RESULTADOS!Y28</f>
        <v>Pasa</v>
      </c>
      <c r="Y12" s="36" t="str">
        <f>RESULTADOS!Z28</f>
        <v>N/A</v>
      </c>
      <c r="Z12" s="36" t="str">
        <f>RESULTADOS!AA28</f>
        <v>Falla</v>
      </c>
      <c r="AA12" s="36" t="str">
        <f>RESULTADOS!AB28</f>
        <v>N/A</v>
      </c>
      <c r="AB12" s="36" t="str">
        <f>RESULTADOS!AC28</f>
        <v>N/A</v>
      </c>
      <c r="AC12" s="36" t="str">
        <f>RESULTADOS!AD28</f>
        <v>N/A</v>
      </c>
      <c r="AD12" s="36" t="str">
        <f>RESULTADOS!AE28</f>
        <v>Pasa</v>
      </c>
      <c r="AE12" s="36" t="str">
        <f>RESULTADOS!AF28</f>
        <v>Falla</v>
      </c>
      <c r="AF12" s="36" t="str">
        <f>RESULTADOS!AG28</f>
        <v>Pasa</v>
      </c>
      <c r="AG12" s="36">
        <f>RESULTADOS!AH28</f>
        <v>0</v>
      </c>
      <c r="AH12" s="36"/>
      <c r="AI12" s="51" t="str">
        <f>RESULTADOS!B69</f>
        <v>Apoderamiento Apud Acta</v>
      </c>
      <c r="AJ12" s="51" t="str">
        <f>RESULTADOS!C69</f>
        <v>https://sedejudicial.madrid.org/tramitesyservicios#views-row-8</v>
      </c>
      <c r="AK12" t="str">
        <f>RESULTADOS!D69</f>
        <v>N/A</v>
      </c>
      <c r="AL12" t="str">
        <f>RESULTADOS!E69</f>
        <v>N/A</v>
      </c>
      <c r="AM12" t="str">
        <f>RESULTADOS!F69</f>
        <v>N/A</v>
      </c>
      <c r="AN12" t="str">
        <f>RESULTADOS!G69</f>
        <v>N/A</v>
      </c>
      <c r="AO12" t="str">
        <f>RESULTADOS!H69</f>
        <v>Pasa</v>
      </c>
      <c r="AP12" t="str">
        <f>RESULTADOS!I69</f>
        <v>Pasa</v>
      </c>
      <c r="AQ12" t="str">
        <f>RESULTADOS!J69</f>
        <v>N/A</v>
      </c>
      <c r="AR12" t="str">
        <f>RESULTADOS!K69</f>
        <v>Pasa</v>
      </c>
      <c r="AS12" t="str">
        <f>RESULTADOS!L69</f>
        <v>Pasa</v>
      </c>
      <c r="AT12" t="str">
        <f>RESULTADOS!M69</f>
        <v>Pasa</v>
      </c>
      <c r="AU12" t="str">
        <f>RESULTADOS!N69</f>
        <v>N/A</v>
      </c>
      <c r="AV12" t="str">
        <f>RESULTADOS!O69</f>
        <v>Pasa</v>
      </c>
      <c r="AW12" t="str">
        <f>RESULTADOS!P69</f>
        <v>Pasa</v>
      </c>
      <c r="AX12" t="str">
        <f>RESULTADOS!Q69</f>
        <v>N/A</v>
      </c>
      <c r="AY12" t="str">
        <f>RESULTADOS!R69</f>
        <v>N/A</v>
      </c>
      <c r="AZ12" t="str">
        <f>RESULTADOS!S69</f>
        <v>Pasa</v>
      </c>
      <c r="BA12" t="str">
        <f>RESULTADOS!T69</f>
        <v>Pasa</v>
      </c>
      <c r="BB12" t="str">
        <f>RESULTADOS!U69</f>
        <v>N/A</v>
      </c>
      <c r="BC12" t="str">
        <f>RESULTADOS!V69</f>
        <v>N/A</v>
      </c>
      <c r="BD12" t="str">
        <f>RESULTADOS!W69</f>
        <v>N/A</v>
      </c>
      <c r="BE12">
        <f>RESULTADOS!X69</f>
        <v>0</v>
      </c>
    </row>
    <row r="13" spans="1:57">
      <c r="A13" s="50" t="str">
        <f>RESULTADOS!B29</f>
        <v>Presentación de escritos</v>
      </c>
      <c r="B13" s="50" t="str">
        <f>RESULTADOS!C29</f>
        <v>https://sedejudicial.madrid.org/tramitesyservicios#views-row-13</v>
      </c>
      <c r="C13" s="36" t="str">
        <f>RESULTADOS!D29</f>
        <v>Falla</v>
      </c>
      <c r="D13" s="36" t="str">
        <f>RESULTADOS!E29</f>
        <v>N/A</v>
      </c>
      <c r="E13" s="36" t="str">
        <f>RESULTADOS!F29</f>
        <v>N/A</v>
      </c>
      <c r="F13" s="36" t="str">
        <f>RESULTADOS!G29</f>
        <v>N/A</v>
      </c>
      <c r="G13" s="36" t="str">
        <f>RESULTADOS!H29</f>
        <v>Pasa</v>
      </c>
      <c r="H13" s="36" t="str">
        <f>RESULTADOS!I29</f>
        <v>Pasa</v>
      </c>
      <c r="I13" s="36" t="str">
        <f>RESULTADOS!J29</f>
        <v>Pasa</v>
      </c>
      <c r="J13" s="36" t="str">
        <f>RESULTADOS!K29</f>
        <v>Pasa</v>
      </c>
      <c r="K13" s="36" t="str">
        <f>RESULTADOS!L29</f>
        <v>N/A</v>
      </c>
      <c r="L13" s="36" t="str">
        <f>RESULTADOS!M29</f>
        <v>N/A</v>
      </c>
      <c r="M13" s="36" t="str">
        <f>RESULTADOS!N29</f>
        <v>N/A</v>
      </c>
      <c r="N13" s="36" t="str">
        <f>RESULTADOS!O29</f>
        <v>N/A</v>
      </c>
      <c r="O13" s="36" t="str">
        <f>RESULTADOS!P29</f>
        <v>N/A</v>
      </c>
      <c r="P13" s="36" t="str">
        <f>RESULTADOS!Q29</f>
        <v>N/A</v>
      </c>
      <c r="Q13" s="36" t="str">
        <f>RESULTADOS!R29</f>
        <v>N/A</v>
      </c>
      <c r="R13" s="36" t="str">
        <f>RESULTADOS!S29</f>
        <v>N/A</v>
      </c>
      <c r="S13" s="36" t="str">
        <f>RESULTADOS!T29</f>
        <v>Pasa</v>
      </c>
      <c r="T13" s="36" t="str">
        <f>RESULTADOS!U29</f>
        <v>Pasa</v>
      </c>
      <c r="U13" s="36" t="str">
        <f>RESULTADOS!V29</f>
        <v>Pasa</v>
      </c>
      <c r="V13" s="36" t="str">
        <f>RESULTADOS!W29</f>
        <v>N/A</v>
      </c>
      <c r="W13" s="36" t="str">
        <f>RESULTADOS!X29</f>
        <v>N/A</v>
      </c>
      <c r="X13" s="36" t="str">
        <f>RESULTADOS!Y29</f>
        <v>Pasa</v>
      </c>
      <c r="Y13" s="36" t="str">
        <f>RESULTADOS!Z29</f>
        <v>N/A</v>
      </c>
      <c r="Z13" s="36" t="str">
        <f>RESULTADOS!AA29</f>
        <v>Falla</v>
      </c>
      <c r="AA13" s="36" t="str">
        <f>RESULTADOS!AB29</f>
        <v>N/A</v>
      </c>
      <c r="AB13" s="36" t="str">
        <f>RESULTADOS!AC29</f>
        <v>N/A</v>
      </c>
      <c r="AC13" s="36" t="str">
        <f>RESULTADOS!AD29</f>
        <v>N/A</v>
      </c>
      <c r="AD13" s="36" t="str">
        <f>RESULTADOS!AE29</f>
        <v>Pasa</v>
      </c>
      <c r="AE13" s="36" t="str">
        <f>RESULTADOS!AF29</f>
        <v>Falla</v>
      </c>
      <c r="AF13" s="36" t="str">
        <f>RESULTADOS!AG29</f>
        <v>Pasa</v>
      </c>
      <c r="AG13" s="36">
        <f>RESULTADOS!AH29</f>
        <v>0</v>
      </c>
      <c r="AH13" s="36"/>
      <c r="AI13" s="51" t="str">
        <f>RESULTADOS!B70</f>
        <v>Presentación de escritos</v>
      </c>
      <c r="AJ13" s="51" t="str">
        <f>RESULTADOS!C70</f>
        <v>https://sedejudicial.madrid.org/tramitesyservicios#views-row-13</v>
      </c>
      <c r="AK13" t="str">
        <f>RESULTADOS!D70</f>
        <v>N/A</v>
      </c>
      <c r="AL13" t="str">
        <f>RESULTADOS!E70</f>
        <v>N/A</v>
      </c>
      <c r="AM13" t="str">
        <f>RESULTADOS!F70</f>
        <v>N/A</v>
      </c>
      <c r="AN13" t="str">
        <f>RESULTADOS!G70</f>
        <v>N/A</v>
      </c>
      <c r="AO13" t="str">
        <f>RESULTADOS!H70</f>
        <v>Pasa</v>
      </c>
      <c r="AP13" t="str">
        <f>RESULTADOS!I70</f>
        <v>Pasa</v>
      </c>
      <c r="AQ13" t="str">
        <f>RESULTADOS!J70</f>
        <v>N/A</v>
      </c>
      <c r="AR13" t="str">
        <f>RESULTADOS!K70</f>
        <v>Pasa</v>
      </c>
      <c r="AS13" t="str">
        <f>RESULTADOS!L70</f>
        <v>Pasa</v>
      </c>
      <c r="AT13" t="str">
        <f>RESULTADOS!M70</f>
        <v>Pasa</v>
      </c>
      <c r="AU13" t="str">
        <f>RESULTADOS!N70</f>
        <v>N/A</v>
      </c>
      <c r="AV13" t="str">
        <f>RESULTADOS!O70</f>
        <v>Pasa</v>
      </c>
      <c r="AW13" t="str">
        <f>RESULTADOS!P70</f>
        <v>Pasa</v>
      </c>
      <c r="AX13" t="str">
        <f>RESULTADOS!Q70</f>
        <v>N/A</v>
      </c>
      <c r="AY13" t="str">
        <f>RESULTADOS!R70</f>
        <v>N/A</v>
      </c>
      <c r="AZ13" t="str">
        <f>RESULTADOS!S70</f>
        <v>Pasa</v>
      </c>
      <c r="BA13" t="str">
        <f>RESULTADOS!T70</f>
        <v>Pasa</v>
      </c>
      <c r="BB13" t="str">
        <f>RESULTADOS!U70</f>
        <v>N/A</v>
      </c>
      <c r="BC13" t="str">
        <f>RESULTADOS!V70</f>
        <v>N/A</v>
      </c>
      <c r="BD13" t="str">
        <f>RESULTADOS!W70</f>
        <v>N/A</v>
      </c>
      <c r="BE13">
        <f>RESULTADOS!X70</f>
        <v>0</v>
      </c>
    </row>
    <row r="14" spans="1:57">
      <c r="A14" s="50" t="str">
        <f>RESULTADOS!B30</f>
        <v>Consulta de Asuntos Judiciales</v>
      </c>
      <c r="B14" s="50" t="str">
        <f>RESULTADOS!C30</f>
        <v>https://sedejudicial.madrid.org/tramitesyservicios#views-row-14</v>
      </c>
      <c r="C14" s="36" t="str">
        <f>RESULTADOS!D30</f>
        <v>Falla</v>
      </c>
      <c r="D14" s="36" t="str">
        <f>RESULTADOS!E30</f>
        <v>N/A</v>
      </c>
      <c r="E14" s="36" t="str">
        <f>RESULTADOS!F30</f>
        <v>N/A</v>
      </c>
      <c r="F14" s="36" t="str">
        <f>RESULTADOS!G30</f>
        <v>N/A</v>
      </c>
      <c r="G14" s="36" t="str">
        <f>RESULTADOS!H30</f>
        <v>Pasa</v>
      </c>
      <c r="H14" s="36" t="str">
        <f>RESULTADOS!I30</f>
        <v>Pasa</v>
      </c>
      <c r="I14" s="36" t="str">
        <f>RESULTADOS!J30</f>
        <v>Pasa</v>
      </c>
      <c r="J14" s="36" t="str">
        <f>RESULTADOS!K30</f>
        <v>Pasa</v>
      </c>
      <c r="K14" s="36" t="str">
        <f>RESULTADOS!L30</f>
        <v>N/A</v>
      </c>
      <c r="L14" s="36" t="str">
        <f>RESULTADOS!M30</f>
        <v>N/A</v>
      </c>
      <c r="M14" s="36" t="str">
        <f>RESULTADOS!N30</f>
        <v>N/A</v>
      </c>
      <c r="N14" s="36" t="str">
        <f>RESULTADOS!O30</f>
        <v>N/A</v>
      </c>
      <c r="O14" s="36" t="str">
        <f>RESULTADOS!P30</f>
        <v>N/A</v>
      </c>
      <c r="P14" s="36" t="str">
        <f>RESULTADOS!Q30</f>
        <v>N/A</v>
      </c>
      <c r="Q14" s="36" t="str">
        <f>RESULTADOS!R30</f>
        <v>N/A</v>
      </c>
      <c r="R14" s="36" t="str">
        <f>RESULTADOS!S30</f>
        <v>N/A</v>
      </c>
      <c r="S14" s="36" t="str">
        <f>RESULTADOS!T30</f>
        <v>Pasa</v>
      </c>
      <c r="T14" s="36" t="str">
        <f>RESULTADOS!U30</f>
        <v>Pasa</v>
      </c>
      <c r="U14" s="36" t="str">
        <f>RESULTADOS!V30</f>
        <v>Pasa</v>
      </c>
      <c r="V14" s="36" t="str">
        <f>RESULTADOS!W30</f>
        <v>N/A</v>
      </c>
      <c r="W14" s="36" t="str">
        <f>RESULTADOS!X30</f>
        <v>N/A</v>
      </c>
      <c r="X14" s="36" t="str">
        <f>RESULTADOS!Y30</f>
        <v>Pasa</v>
      </c>
      <c r="Y14" s="36" t="str">
        <f>RESULTADOS!Z30</f>
        <v>N/A</v>
      </c>
      <c r="Z14" s="36" t="str">
        <f>RESULTADOS!AA30</f>
        <v>Falla</v>
      </c>
      <c r="AA14" s="36" t="str">
        <f>RESULTADOS!AB30</f>
        <v>N/A</v>
      </c>
      <c r="AB14" s="36" t="str">
        <f>RESULTADOS!AC30</f>
        <v>N/A</v>
      </c>
      <c r="AC14" s="36" t="str">
        <f>RESULTADOS!AD30</f>
        <v>N/A</v>
      </c>
      <c r="AD14" s="36" t="str">
        <f>RESULTADOS!AE30</f>
        <v>Pasa</v>
      </c>
      <c r="AE14" s="36" t="str">
        <f>RESULTADOS!AF30</f>
        <v>Falla</v>
      </c>
      <c r="AF14" s="36" t="str">
        <f>RESULTADOS!AG30</f>
        <v>Pasa</v>
      </c>
      <c r="AG14" s="36">
        <f>RESULTADOS!AH30</f>
        <v>0</v>
      </c>
      <c r="AH14" s="36"/>
      <c r="AI14" s="51" t="str">
        <f>RESULTADOS!B71</f>
        <v>Consulta de Asuntos Judiciales</v>
      </c>
      <c r="AJ14" s="51" t="str">
        <f>RESULTADOS!C71</f>
        <v>https://sedejudicial.madrid.org/tramitesyservicios#views-row-14</v>
      </c>
      <c r="AK14" t="str">
        <f>RESULTADOS!D71</f>
        <v>N/A</v>
      </c>
      <c r="AL14" t="str">
        <f>RESULTADOS!E71</f>
        <v>N/A</v>
      </c>
      <c r="AM14" t="str">
        <f>RESULTADOS!F71</f>
        <v>N/A</v>
      </c>
      <c r="AN14" t="str">
        <f>RESULTADOS!G71</f>
        <v>N/A</v>
      </c>
      <c r="AO14" t="str">
        <f>RESULTADOS!H71</f>
        <v>Pasa</v>
      </c>
      <c r="AP14" t="str">
        <f>RESULTADOS!I71</f>
        <v>Pasa</v>
      </c>
      <c r="AQ14" t="str">
        <f>RESULTADOS!J71</f>
        <v>N/A</v>
      </c>
      <c r="AR14" t="str">
        <f>RESULTADOS!K71</f>
        <v>Pasa</v>
      </c>
      <c r="AS14" t="str">
        <f>RESULTADOS!L71</f>
        <v>Pasa</v>
      </c>
      <c r="AT14" t="str">
        <f>RESULTADOS!M71</f>
        <v>Pasa</v>
      </c>
      <c r="AU14" t="str">
        <f>RESULTADOS!N71</f>
        <v>N/A</v>
      </c>
      <c r="AV14" t="str">
        <f>RESULTADOS!O71</f>
        <v>Pasa</v>
      </c>
      <c r="AW14" t="str">
        <f>RESULTADOS!P71</f>
        <v>Pasa</v>
      </c>
      <c r="AX14" t="str">
        <f>RESULTADOS!Q71</f>
        <v>N/A</v>
      </c>
      <c r="AY14" t="str">
        <f>RESULTADOS!R71</f>
        <v>N/A</v>
      </c>
      <c r="AZ14" t="str">
        <f>RESULTADOS!S71</f>
        <v>Pasa</v>
      </c>
      <c r="BA14" t="str">
        <f>RESULTADOS!T71</f>
        <v>Pasa</v>
      </c>
      <c r="BB14" t="str">
        <f>RESULTADOS!U71</f>
        <v>N/A</v>
      </c>
      <c r="BC14" t="str">
        <f>RESULTADOS!V71</f>
        <v>N/A</v>
      </c>
      <c r="BD14" t="str">
        <f>RESULTADOS!W71</f>
        <v>N/A</v>
      </c>
      <c r="BE14">
        <f>RESULTADOS!X71</f>
        <v>0</v>
      </c>
    </row>
    <row r="15" spans="1:57">
      <c r="A15" s="50" t="str">
        <f>RESULTADOS!B42</f>
        <v/>
      </c>
      <c r="B15" s="50" t="str">
        <f>RESULTADOS!C42</f>
        <v/>
      </c>
      <c r="C15" s="36" t="str">
        <f>RESULTADOS!D42</f>
        <v/>
      </c>
      <c r="D15" s="36" t="str">
        <f>RESULTADOS!E42</f>
        <v/>
      </c>
      <c r="E15" s="36" t="str">
        <f>RESULTADOS!F42</f>
        <v/>
      </c>
      <c r="F15" s="36" t="str">
        <f>RESULTADOS!G42</f>
        <v/>
      </c>
      <c r="G15" s="36" t="str">
        <f>RESULTADOS!H42</f>
        <v/>
      </c>
      <c r="H15" s="36" t="str">
        <f>RESULTADOS!I42</f>
        <v/>
      </c>
      <c r="I15" s="36" t="str">
        <f>RESULTADOS!J42</f>
        <v/>
      </c>
      <c r="J15" s="36" t="str">
        <f>RESULTADOS!K42</f>
        <v/>
      </c>
      <c r="K15" s="36" t="str">
        <f>RESULTADOS!L42</f>
        <v/>
      </c>
      <c r="L15" s="36" t="str">
        <f>RESULTADOS!M42</f>
        <v/>
      </c>
      <c r="M15" s="36" t="str">
        <f>RESULTADOS!N42</f>
        <v/>
      </c>
      <c r="N15" s="36" t="str">
        <f>RESULTADOS!O42</f>
        <v/>
      </c>
      <c r="O15" s="36" t="str">
        <f>RESULTADOS!P42</f>
        <v/>
      </c>
      <c r="P15" s="36" t="str">
        <f>RESULTADOS!Q42</f>
        <v/>
      </c>
      <c r="Q15" s="36" t="str">
        <f>RESULTADOS!R42</f>
        <v/>
      </c>
      <c r="R15" s="36" t="str">
        <f>RESULTADOS!S42</f>
        <v/>
      </c>
      <c r="S15" s="36" t="str">
        <f>RESULTADOS!T42</f>
        <v/>
      </c>
      <c r="T15" s="36" t="str">
        <f>RESULTADOS!U42</f>
        <v/>
      </c>
      <c r="U15" s="36" t="str">
        <f>RESULTADOS!V42</f>
        <v/>
      </c>
      <c r="V15" s="36" t="str">
        <f>RESULTADOS!W42</f>
        <v/>
      </c>
      <c r="W15" s="36" t="str">
        <f>RESULTADOS!X42</f>
        <v/>
      </c>
      <c r="X15" s="36" t="str">
        <f>RESULTADOS!Y42</f>
        <v/>
      </c>
      <c r="Y15" s="36" t="str">
        <f>RESULTADOS!Z42</f>
        <v/>
      </c>
      <c r="Z15" s="36" t="str">
        <f>RESULTADOS!AA42</f>
        <v/>
      </c>
      <c r="AA15" s="36" t="str">
        <f>RESULTADOS!AB42</f>
        <v/>
      </c>
      <c r="AB15" s="36" t="str">
        <f>RESULTADOS!AC42</f>
        <v/>
      </c>
      <c r="AC15" s="36" t="str">
        <f>RESULTADOS!AD42</f>
        <v/>
      </c>
      <c r="AD15" s="36" t="str">
        <f>RESULTADOS!AE42</f>
        <v/>
      </c>
      <c r="AE15" s="36" t="str">
        <f>RESULTADOS!AF42</f>
        <v/>
      </c>
      <c r="AF15" s="36" t="str">
        <f>RESULTADOS!AG42</f>
        <v/>
      </c>
      <c r="AG15" s="36">
        <f>RESULTADOS!AH42</f>
        <v>0</v>
      </c>
      <c r="AH15" s="36"/>
      <c r="AI15" s="51" t="str">
        <f>RESULTADOS!B83</f>
        <v/>
      </c>
      <c r="AJ15" s="51" t="str">
        <f>RESULTADOS!C83</f>
        <v/>
      </c>
      <c r="AK15" t="str">
        <f>RESULTADOS!D83</f>
        <v/>
      </c>
      <c r="AL15" t="str">
        <f>RESULTADOS!E83</f>
        <v/>
      </c>
      <c r="AM15" t="str">
        <f>RESULTADOS!F83</f>
        <v/>
      </c>
      <c r="AN15" t="str">
        <f>RESULTADOS!G83</f>
        <v/>
      </c>
      <c r="AO15" t="str">
        <f>RESULTADOS!H83</f>
        <v/>
      </c>
      <c r="AP15" t="str">
        <f>RESULTADOS!I83</f>
        <v/>
      </c>
      <c r="AQ15" t="str">
        <f>RESULTADOS!J83</f>
        <v/>
      </c>
      <c r="AR15" t="str">
        <f>RESULTADOS!K83</f>
        <v/>
      </c>
      <c r="AS15" t="str">
        <f>RESULTADOS!L83</f>
        <v/>
      </c>
      <c r="AT15" t="str">
        <f>RESULTADOS!M83</f>
        <v/>
      </c>
      <c r="AU15" t="str">
        <f>RESULTADOS!N83</f>
        <v/>
      </c>
      <c r="AV15" t="str">
        <f>RESULTADOS!O83</f>
        <v/>
      </c>
      <c r="AW15" t="str">
        <f>RESULTADOS!P83</f>
        <v/>
      </c>
      <c r="AX15" t="str">
        <f>RESULTADOS!Q83</f>
        <v/>
      </c>
      <c r="AY15" t="str">
        <f>RESULTADOS!R83</f>
        <v/>
      </c>
      <c r="AZ15" t="str">
        <f>RESULTADOS!S83</f>
        <v/>
      </c>
      <c r="BA15" t="str">
        <f>RESULTADOS!T83</f>
        <v/>
      </c>
      <c r="BB15" t="str">
        <f>RESULTADOS!U83</f>
        <v/>
      </c>
      <c r="BC15" t="str">
        <f>RESULTADOS!V83</f>
        <v/>
      </c>
      <c r="BD15" t="str">
        <f>RESULTADOS!W83</f>
        <v/>
      </c>
      <c r="BE15">
        <f>RESULTADOS!X83</f>
        <v>0</v>
      </c>
    </row>
    <row r="16" spans="1:57">
      <c r="A16" s="50" t="str">
        <f>RESULTADOS!B43</f>
        <v/>
      </c>
      <c r="B16" s="50" t="str">
        <f>RESULTADOS!C43</f>
        <v/>
      </c>
      <c r="C16" s="36" t="str">
        <f>RESULTADOS!D43</f>
        <v/>
      </c>
      <c r="D16" s="36" t="str">
        <f>RESULTADOS!E43</f>
        <v/>
      </c>
      <c r="E16" s="36" t="str">
        <f>RESULTADOS!F43</f>
        <v/>
      </c>
      <c r="F16" s="36" t="str">
        <f>RESULTADOS!G43</f>
        <v/>
      </c>
      <c r="G16" s="36" t="str">
        <f>RESULTADOS!H43</f>
        <v/>
      </c>
      <c r="H16" s="36" t="str">
        <f>RESULTADOS!I43</f>
        <v/>
      </c>
      <c r="I16" s="36" t="str">
        <f>RESULTADOS!J43</f>
        <v/>
      </c>
      <c r="J16" s="36" t="str">
        <f>RESULTADOS!K43</f>
        <v/>
      </c>
      <c r="K16" s="36" t="str">
        <f>RESULTADOS!L43</f>
        <v/>
      </c>
      <c r="L16" s="36" t="str">
        <f>RESULTADOS!M43</f>
        <v/>
      </c>
      <c r="M16" s="36" t="str">
        <f>RESULTADOS!N43</f>
        <v/>
      </c>
      <c r="N16" s="36" t="str">
        <f>RESULTADOS!O43</f>
        <v/>
      </c>
      <c r="O16" s="36" t="str">
        <f>RESULTADOS!P43</f>
        <v/>
      </c>
      <c r="P16" s="36" t="str">
        <f>RESULTADOS!Q43</f>
        <v/>
      </c>
      <c r="Q16" s="36" t="str">
        <f>RESULTADOS!R43</f>
        <v/>
      </c>
      <c r="R16" s="36" t="str">
        <f>RESULTADOS!S43</f>
        <v/>
      </c>
      <c r="S16" s="36" t="str">
        <f>RESULTADOS!T43</f>
        <v/>
      </c>
      <c r="T16" s="36" t="str">
        <f>RESULTADOS!U43</f>
        <v/>
      </c>
      <c r="U16" s="36" t="str">
        <f>RESULTADOS!V43</f>
        <v/>
      </c>
      <c r="V16" s="36" t="str">
        <f>RESULTADOS!W43</f>
        <v/>
      </c>
      <c r="W16" s="36" t="str">
        <f>RESULTADOS!X43</f>
        <v/>
      </c>
      <c r="X16" s="36" t="str">
        <f>RESULTADOS!Y43</f>
        <v/>
      </c>
      <c r="Y16" s="36" t="str">
        <f>RESULTADOS!Z43</f>
        <v/>
      </c>
      <c r="Z16" s="36" t="str">
        <f>RESULTADOS!AA43</f>
        <v/>
      </c>
      <c r="AA16" s="36" t="str">
        <f>RESULTADOS!AB43</f>
        <v/>
      </c>
      <c r="AB16" s="36" t="str">
        <f>RESULTADOS!AC43</f>
        <v/>
      </c>
      <c r="AC16" s="36" t="str">
        <f>RESULTADOS!AD43</f>
        <v/>
      </c>
      <c r="AD16" s="36" t="str">
        <f>RESULTADOS!AE43</f>
        <v/>
      </c>
      <c r="AE16" s="36" t="str">
        <f>RESULTADOS!AF43</f>
        <v/>
      </c>
      <c r="AF16" s="36" t="str">
        <f>RESULTADOS!AG43</f>
        <v/>
      </c>
      <c r="AG16" s="36">
        <f>RESULTADOS!AH43</f>
        <v>0</v>
      </c>
      <c r="AH16" s="36"/>
      <c r="AI16" s="51" t="str">
        <f>RESULTADOS!B84</f>
        <v/>
      </c>
      <c r="AJ16" s="51" t="str">
        <f>RESULTADOS!C84</f>
        <v/>
      </c>
      <c r="AK16" t="str">
        <f>RESULTADOS!D84</f>
        <v/>
      </c>
      <c r="AL16" t="str">
        <f>RESULTADOS!E84</f>
        <v/>
      </c>
      <c r="AM16" t="str">
        <f>RESULTADOS!F84</f>
        <v/>
      </c>
      <c r="AN16" t="str">
        <f>RESULTADOS!G84</f>
        <v/>
      </c>
      <c r="AO16" t="str">
        <f>RESULTADOS!H84</f>
        <v/>
      </c>
      <c r="AP16" t="str">
        <f>RESULTADOS!I84</f>
        <v/>
      </c>
      <c r="AQ16" t="str">
        <f>RESULTADOS!J84</f>
        <v/>
      </c>
      <c r="AR16" t="str">
        <f>RESULTADOS!K84</f>
        <v/>
      </c>
      <c r="AS16" t="str">
        <f>RESULTADOS!L84</f>
        <v/>
      </c>
      <c r="AT16" t="str">
        <f>RESULTADOS!M84</f>
        <v/>
      </c>
      <c r="AU16" t="str">
        <f>RESULTADOS!N84</f>
        <v/>
      </c>
      <c r="AV16" t="str">
        <f>RESULTADOS!O84</f>
        <v/>
      </c>
      <c r="AW16" t="str">
        <f>RESULTADOS!P84</f>
        <v/>
      </c>
      <c r="AX16" t="str">
        <f>RESULTADOS!Q84</f>
        <v/>
      </c>
      <c r="AY16" t="str">
        <f>RESULTADOS!R84</f>
        <v/>
      </c>
      <c r="AZ16" t="str">
        <f>RESULTADOS!S84</f>
        <v/>
      </c>
      <c r="BA16" t="str">
        <f>RESULTADOS!T84</f>
        <v/>
      </c>
      <c r="BB16" t="str">
        <f>RESULTADOS!U84</f>
        <v/>
      </c>
      <c r="BC16" t="str">
        <f>RESULTADOS!V84</f>
        <v/>
      </c>
      <c r="BD16" t="str">
        <f>RESULTADOS!W84</f>
        <v/>
      </c>
      <c r="BE16">
        <f>RESULTADOS!X84</f>
        <v>0</v>
      </c>
    </row>
    <row r="17" spans="1:57">
      <c r="A17" s="50" t="str">
        <f>RESULTADOS!B44</f>
        <v/>
      </c>
      <c r="B17" s="50" t="str">
        <f>RESULTADOS!C44</f>
        <v/>
      </c>
      <c r="C17" s="36" t="str">
        <f>RESULTADOS!D44</f>
        <v/>
      </c>
      <c r="D17" s="36" t="str">
        <f>RESULTADOS!E44</f>
        <v/>
      </c>
      <c r="E17" s="36" t="str">
        <f>RESULTADOS!F44</f>
        <v/>
      </c>
      <c r="F17" s="36" t="str">
        <f>RESULTADOS!G44</f>
        <v/>
      </c>
      <c r="G17" s="36" t="str">
        <f>RESULTADOS!H44</f>
        <v/>
      </c>
      <c r="H17" s="36" t="str">
        <f>RESULTADOS!I44</f>
        <v/>
      </c>
      <c r="I17" s="36" t="str">
        <f>RESULTADOS!J44</f>
        <v/>
      </c>
      <c r="J17" s="36" t="str">
        <f>RESULTADOS!K44</f>
        <v/>
      </c>
      <c r="K17" s="36" t="str">
        <f>RESULTADOS!L44</f>
        <v/>
      </c>
      <c r="L17" s="36" t="str">
        <f>RESULTADOS!M44</f>
        <v/>
      </c>
      <c r="M17" s="36" t="str">
        <f>RESULTADOS!N44</f>
        <v/>
      </c>
      <c r="N17" s="36" t="str">
        <f>RESULTADOS!O44</f>
        <v/>
      </c>
      <c r="O17" s="36" t="str">
        <f>RESULTADOS!P44</f>
        <v/>
      </c>
      <c r="P17" s="36" t="str">
        <f>RESULTADOS!Q44</f>
        <v/>
      </c>
      <c r="Q17" s="36" t="str">
        <f>RESULTADOS!R44</f>
        <v/>
      </c>
      <c r="R17" s="36" t="str">
        <f>RESULTADOS!S44</f>
        <v/>
      </c>
      <c r="S17" s="36" t="str">
        <f>RESULTADOS!T44</f>
        <v/>
      </c>
      <c r="T17" s="36" t="str">
        <f>RESULTADOS!U44</f>
        <v/>
      </c>
      <c r="U17" s="36" t="str">
        <f>RESULTADOS!V44</f>
        <v/>
      </c>
      <c r="V17" s="36" t="str">
        <f>RESULTADOS!W44</f>
        <v/>
      </c>
      <c r="W17" s="36" t="str">
        <f>RESULTADOS!X44</f>
        <v/>
      </c>
      <c r="X17" s="36" t="str">
        <f>RESULTADOS!Y44</f>
        <v/>
      </c>
      <c r="Y17" s="36" t="str">
        <f>RESULTADOS!Z44</f>
        <v/>
      </c>
      <c r="Z17" s="36" t="str">
        <f>RESULTADOS!AA44</f>
        <v/>
      </c>
      <c r="AA17" s="36" t="str">
        <f>RESULTADOS!AB44</f>
        <v/>
      </c>
      <c r="AB17" s="36" t="str">
        <f>RESULTADOS!AC44</f>
        <v/>
      </c>
      <c r="AC17" s="36" t="str">
        <f>RESULTADOS!AD44</f>
        <v/>
      </c>
      <c r="AD17" s="36" t="str">
        <f>RESULTADOS!AE44</f>
        <v/>
      </c>
      <c r="AE17" s="36" t="str">
        <f>RESULTADOS!AF44</f>
        <v/>
      </c>
      <c r="AF17" s="36" t="str">
        <f>RESULTADOS!AG44</f>
        <v/>
      </c>
      <c r="AG17" s="36">
        <f>RESULTADOS!AH44</f>
        <v>0</v>
      </c>
      <c r="AH17" s="36"/>
      <c r="AI17" s="51" t="str">
        <f>RESULTADOS!B85</f>
        <v/>
      </c>
      <c r="AJ17" s="51" t="str">
        <f>RESULTADOS!C85</f>
        <v/>
      </c>
      <c r="AK17" t="str">
        <f>RESULTADOS!D85</f>
        <v/>
      </c>
      <c r="AL17" t="str">
        <f>RESULTADOS!E85</f>
        <v/>
      </c>
      <c r="AM17" t="str">
        <f>RESULTADOS!F85</f>
        <v/>
      </c>
      <c r="AN17" t="str">
        <f>RESULTADOS!G85</f>
        <v/>
      </c>
      <c r="AO17" t="str">
        <f>RESULTADOS!H85</f>
        <v/>
      </c>
      <c r="AP17" t="str">
        <f>RESULTADOS!I85</f>
        <v/>
      </c>
      <c r="AQ17" t="str">
        <f>RESULTADOS!J85</f>
        <v/>
      </c>
      <c r="AR17" t="str">
        <f>RESULTADOS!K85</f>
        <v/>
      </c>
      <c r="AS17" t="str">
        <f>RESULTADOS!L85</f>
        <v/>
      </c>
      <c r="AT17" t="str">
        <f>RESULTADOS!M85</f>
        <v/>
      </c>
      <c r="AU17" t="str">
        <f>RESULTADOS!N85</f>
        <v/>
      </c>
      <c r="AV17" t="str">
        <f>RESULTADOS!O85</f>
        <v/>
      </c>
      <c r="AW17" t="str">
        <f>RESULTADOS!P85</f>
        <v/>
      </c>
      <c r="AX17" t="str">
        <f>RESULTADOS!Q85</f>
        <v/>
      </c>
      <c r="AY17" t="str">
        <f>RESULTADOS!R85</f>
        <v/>
      </c>
      <c r="AZ17" t="str">
        <f>RESULTADOS!S85</f>
        <v/>
      </c>
      <c r="BA17" t="str">
        <f>RESULTADOS!T85</f>
        <v/>
      </c>
      <c r="BB17" t="str">
        <f>RESULTADOS!U85</f>
        <v/>
      </c>
      <c r="BC17" t="str">
        <f>RESULTADOS!V85</f>
        <v/>
      </c>
      <c r="BD17" t="str">
        <f>RESULTADOS!W85</f>
        <v/>
      </c>
      <c r="BE17">
        <f>RESULTADOS!X85</f>
        <v>0</v>
      </c>
    </row>
    <row r="18" spans="1:57">
      <c r="A18" s="50" t="str">
        <f>RESULTADOS!B45</f>
        <v/>
      </c>
      <c r="B18" s="50" t="str">
        <f>RESULTADOS!C45</f>
        <v/>
      </c>
      <c r="C18" s="36" t="str">
        <f>RESULTADOS!D45</f>
        <v/>
      </c>
      <c r="D18" s="36" t="str">
        <f>RESULTADOS!E45</f>
        <v/>
      </c>
      <c r="E18" s="36" t="str">
        <f>RESULTADOS!F45</f>
        <v/>
      </c>
      <c r="F18" s="36" t="str">
        <f>RESULTADOS!G45</f>
        <v/>
      </c>
      <c r="G18" s="36" t="str">
        <f>RESULTADOS!H45</f>
        <v/>
      </c>
      <c r="H18" s="36" t="str">
        <f>RESULTADOS!I45</f>
        <v/>
      </c>
      <c r="I18" s="36" t="str">
        <f>RESULTADOS!J45</f>
        <v/>
      </c>
      <c r="J18" s="36" t="str">
        <f>RESULTADOS!K45</f>
        <v/>
      </c>
      <c r="K18" s="36" t="str">
        <f>RESULTADOS!L45</f>
        <v/>
      </c>
      <c r="L18" s="36" t="str">
        <f>RESULTADOS!M45</f>
        <v/>
      </c>
      <c r="M18" s="36" t="str">
        <f>RESULTADOS!N45</f>
        <v/>
      </c>
      <c r="N18" s="36" t="str">
        <f>RESULTADOS!O45</f>
        <v/>
      </c>
      <c r="O18" s="36" t="str">
        <f>RESULTADOS!P45</f>
        <v/>
      </c>
      <c r="P18" s="36" t="str">
        <f>RESULTADOS!Q45</f>
        <v/>
      </c>
      <c r="Q18" s="36" t="str">
        <f>RESULTADOS!R45</f>
        <v/>
      </c>
      <c r="R18" s="36" t="str">
        <f>RESULTADOS!S45</f>
        <v/>
      </c>
      <c r="S18" s="36" t="str">
        <f>RESULTADOS!T45</f>
        <v/>
      </c>
      <c r="T18" s="36" t="str">
        <f>RESULTADOS!U45</f>
        <v/>
      </c>
      <c r="U18" s="36" t="str">
        <f>RESULTADOS!V45</f>
        <v/>
      </c>
      <c r="V18" s="36" t="str">
        <f>RESULTADOS!W45</f>
        <v/>
      </c>
      <c r="W18" s="36" t="str">
        <f>RESULTADOS!X45</f>
        <v/>
      </c>
      <c r="X18" s="36" t="str">
        <f>RESULTADOS!Y45</f>
        <v/>
      </c>
      <c r="Y18" s="36" t="str">
        <f>RESULTADOS!Z45</f>
        <v/>
      </c>
      <c r="Z18" s="36" t="str">
        <f>RESULTADOS!AA45</f>
        <v/>
      </c>
      <c r="AA18" s="36" t="str">
        <f>RESULTADOS!AB45</f>
        <v/>
      </c>
      <c r="AB18" s="36" t="str">
        <f>RESULTADOS!AC45</f>
        <v/>
      </c>
      <c r="AC18" s="36" t="str">
        <f>RESULTADOS!AD45</f>
        <v/>
      </c>
      <c r="AD18" s="36" t="str">
        <f>RESULTADOS!AE45</f>
        <v/>
      </c>
      <c r="AE18" s="36" t="str">
        <f>RESULTADOS!AF45</f>
        <v/>
      </c>
      <c r="AF18" s="36" t="str">
        <f>RESULTADOS!AG45</f>
        <v/>
      </c>
      <c r="AG18" s="36">
        <f>RESULTADOS!AH45</f>
        <v>0</v>
      </c>
      <c r="AH18" s="36"/>
      <c r="AI18" s="51" t="str">
        <f>RESULTADOS!B86</f>
        <v/>
      </c>
      <c r="AJ18" s="51" t="str">
        <f>RESULTADOS!C86</f>
        <v/>
      </c>
      <c r="AK18" t="str">
        <f>RESULTADOS!D86</f>
        <v/>
      </c>
      <c r="AL18" t="str">
        <f>RESULTADOS!E86</f>
        <v/>
      </c>
      <c r="AM18" t="str">
        <f>RESULTADOS!F86</f>
        <v/>
      </c>
      <c r="AN18" t="str">
        <f>RESULTADOS!G86</f>
        <v/>
      </c>
      <c r="AO18" t="str">
        <f>RESULTADOS!H86</f>
        <v/>
      </c>
      <c r="AP18" t="str">
        <f>RESULTADOS!I86</f>
        <v/>
      </c>
      <c r="AQ18" t="str">
        <f>RESULTADOS!J86</f>
        <v/>
      </c>
      <c r="AR18" t="str">
        <f>RESULTADOS!K86</f>
        <v/>
      </c>
      <c r="AS18" t="str">
        <f>RESULTADOS!L86</f>
        <v/>
      </c>
      <c r="AT18" t="str">
        <f>RESULTADOS!M86</f>
        <v/>
      </c>
      <c r="AU18" t="str">
        <f>RESULTADOS!N86</f>
        <v/>
      </c>
      <c r="AV18" t="str">
        <f>RESULTADOS!O86</f>
        <v/>
      </c>
      <c r="AW18" t="str">
        <f>RESULTADOS!P86</f>
        <v/>
      </c>
      <c r="AX18" t="str">
        <f>RESULTADOS!Q86</f>
        <v/>
      </c>
      <c r="AY18" t="str">
        <f>RESULTADOS!R86</f>
        <v/>
      </c>
      <c r="AZ18" t="str">
        <f>RESULTADOS!S86</f>
        <v/>
      </c>
      <c r="BA18" t="str">
        <f>RESULTADOS!T86</f>
        <v/>
      </c>
      <c r="BB18" t="str">
        <f>RESULTADOS!U86</f>
        <v/>
      </c>
      <c r="BC18" t="str">
        <f>RESULTADOS!V86</f>
        <v/>
      </c>
      <c r="BD18" t="str">
        <f>RESULTADOS!W86</f>
        <v/>
      </c>
      <c r="BE18">
        <f>RESULTADOS!X86</f>
        <v>0</v>
      </c>
    </row>
    <row r="19" spans="1:57">
      <c r="A19" s="50" t="str">
        <f>RESULTADOS!B46</f>
        <v/>
      </c>
      <c r="B19" s="50" t="str">
        <f>RESULTADOS!C46</f>
        <v/>
      </c>
      <c r="C19" s="36" t="str">
        <f>RESULTADOS!D46</f>
        <v/>
      </c>
      <c r="D19" s="36" t="str">
        <f>RESULTADOS!E46</f>
        <v/>
      </c>
      <c r="E19" s="36" t="str">
        <f>RESULTADOS!F46</f>
        <v/>
      </c>
      <c r="F19" s="36" t="str">
        <f>RESULTADOS!G46</f>
        <v/>
      </c>
      <c r="G19" s="36" t="str">
        <f>RESULTADOS!H46</f>
        <v/>
      </c>
      <c r="H19" s="36" t="str">
        <f>RESULTADOS!I46</f>
        <v/>
      </c>
      <c r="I19" s="36" t="str">
        <f>RESULTADOS!J46</f>
        <v/>
      </c>
      <c r="J19" s="36" t="str">
        <f>RESULTADOS!K46</f>
        <v/>
      </c>
      <c r="K19" s="36" t="str">
        <f>RESULTADOS!L46</f>
        <v/>
      </c>
      <c r="L19" s="36" t="str">
        <f>RESULTADOS!M46</f>
        <v/>
      </c>
      <c r="M19" s="36" t="str">
        <f>RESULTADOS!N46</f>
        <v/>
      </c>
      <c r="N19" s="36" t="str">
        <f>RESULTADOS!O46</f>
        <v/>
      </c>
      <c r="O19" s="36" t="str">
        <f>RESULTADOS!P46</f>
        <v/>
      </c>
      <c r="P19" s="36" t="str">
        <f>RESULTADOS!Q46</f>
        <v/>
      </c>
      <c r="Q19" s="36" t="str">
        <f>RESULTADOS!R46</f>
        <v/>
      </c>
      <c r="R19" s="36" t="str">
        <f>RESULTADOS!S46</f>
        <v/>
      </c>
      <c r="S19" s="36" t="str">
        <f>RESULTADOS!T46</f>
        <v/>
      </c>
      <c r="T19" s="36" t="str">
        <f>RESULTADOS!U46</f>
        <v/>
      </c>
      <c r="U19" s="36" t="str">
        <f>RESULTADOS!V46</f>
        <v/>
      </c>
      <c r="V19" s="36" t="str">
        <f>RESULTADOS!W46</f>
        <v/>
      </c>
      <c r="W19" s="36" t="str">
        <f>RESULTADOS!X46</f>
        <v/>
      </c>
      <c r="X19" s="36" t="str">
        <f>RESULTADOS!Y46</f>
        <v/>
      </c>
      <c r="Y19" s="36" t="str">
        <f>RESULTADOS!Z46</f>
        <v/>
      </c>
      <c r="Z19" s="36" t="str">
        <f>RESULTADOS!AA46</f>
        <v/>
      </c>
      <c r="AA19" s="36" t="str">
        <f>RESULTADOS!AB46</f>
        <v/>
      </c>
      <c r="AB19" s="36" t="str">
        <f>RESULTADOS!AC46</f>
        <v/>
      </c>
      <c r="AC19" s="36" t="str">
        <f>RESULTADOS!AD46</f>
        <v/>
      </c>
      <c r="AD19" s="36" t="str">
        <f>RESULTADOS!AE46</f>
        <v/>
      </c>
      <c r="AE19" s="36" t="str">
        <f>RESULTADOS!AF46</f>
        <v/>
      </c>
      <c r="AF19" s="36" t="str">
        <f>RESULTADOS!AG46</f>
        <v/>
      </c>
      <c r="AG19" s="36">
        <f>RESULTADOS!AH46</f>
        <v>0</v>
      </c>
      <c r="AH19" s="36"/>
      <c r="AI19" s="51" t="str">
        <f>RESULTADOS!B87</f>
        <v/>
      </c>
      <c r="AJ19" s="51" t="str">
        <f>RESULTADOS!C87</f>
        <v/>
      </c>
      <c r="AK19" t="str">
        <f>RESULTADOS!D87</f>
        <v/>
      </c>
      <c r="AL19" t="str">
        <f>RESULTADOS!E87</f>
        <v/>
      </c>
      <c r="AM19" t="str">
        <f>RESULTADOS!F87</f>
        <v/>
      </c>
      <c r="AN19" t="str">
        <f>RESULTADOS!G87</f>
        <v/>
      </c>
      <c r="AO19" t="str">
        <f>RESULTADOS!H87</f>
        <v/>
      </c>
      <c r="AP19" t="str">
        <f>RESULTADOS!I87</f>
        <v/>
      </c>
      <c r="AQ19" t="str">
        <f>RESULTADOS!J87</f>
        <v/>
      </c>
      <c r="AR19" t="str">
        <f>RESULTADOS!K87</f>
        <v/>
      </c>
      <c r="AS19" t="str">
        <f>RESULTADOS!L87</f>
        <v/>
      </c>
      <c r="AT19" t="str">
        <f>RESULTADOS!M87</f>
        <v/>
      </c>
      <c r="AU19" t="str">
        <f>RESULTADOS!N87</f>
        <v/>
      </c>
      <c r="AV19" t="str">
        <f>RESULTADOS!O87</f>
        <v/>
      </c>
      <c r="AW19" t="str">
        <f>RESULTADOS!P87</f>
        <v/>
      </c>
      <c r="AX19" t="str">
        <f>RESULTADOS!Q87</f>
        <v/>
      </c>
      <c r="AY19" t="str">
        <f>RESULTADOS!R87</f>
        <v/>
      </c>
      <c r="AZ19" t="str">
        <f>RESULTADOS!S87</f>
        <v/>
      </c>
      <c r="BA19" t="str">
        <f>RESULTADOS!T87</f>
        <v/>
      </c>
      <c r="BB19" t="str">
        <f>RESULTADOS!U87</f>
        <v/>
      </c>
      <c r="BC19" t="str">
        <f>RESULTADOS!V87</f>
        <v/>
      </c>
      <c r="BD19" t="str">
        <f>RESULTADOS!W87</f>
        <v/>
      </c>
      <c r="BE19">
        <f>RESULTADOS!X87</f>
        <v>0</v>
      </c>
    </row>
    <row r="20" spans="1:57">
      <c r="A20" s="50" t="str">
        <f>RESULTADOS!B47</f>
        <v/>
      </c>
      <c r="B20" s="50" t="str">
        <f>RESULTADOS!C47</f>
        <v/>
      </c>
      <c r="C20" s="36" t="str">
        <f>RESULTADOS!D47</f>
        <v/>
      </c>
      <c r="D20" s="36" t="str">
        <f>RESULTADOS!E47</f>
        <v/>
      </c>
      <c r="E20" s="36" t="str">
        <f>RESULTADOS!F47</f>
        <v/>
      </c>
      <c r="F20" s="36" t="str">
        <f>RESULTADOS!G47</f>
        <v/>
      </c>
      <c r="G20" s="36" t="str">
        <f>RESULTADOS!H47</f>
        <v/>
      </c>
      <c r="H20" s="36" t="str">
        <f>RESULTADOS!I47</f>
        <v/>
      </c>
      <c r="I20" s="36" t="str">
        <f>RESULTADOS!J47</f>
        <v/>
      </c>
      <c r="J20" s="36" t="str">
        <f>RESULTADOS!K47</f>
        <v/>
      </c>
      <c r="K20" s="36" t="str">
        <f>RESULTADOS!L47</f>
        <v/>
      </c>
      <c r="L20" s="36" t="str">
        <f>RESULTADOS!M47</f>
        <v/>
      </c>
      <c r="M20" s="36" t="str">
        <f>RESULTADOS!N47</f>
        <v/>
      </c>
      <c r="N20" s="36" t="str">
        <f>RESULTADOS!O47</f>
        <v/>
      </c>
      <c r="O20" s="36" t="str">
        <f>RESULTADOS!P47</f>
        <v/>
      </c>
      <c r="P20" s="36" t="str">
        <f>RESULTADOS!Q47</f>
        <v/>
      </c>
      <c r="Q20" s="36" t="str">
        <f>RESULTADOS!R47</f>
        <v/>
      </c>
      <c r="R20" s="36" t="str">
        <f>RESULTADOS!S47</f>
        <v/>
      </c>
      <c r="S20" s="36" t="str">
        <f>RESULTADOS!T47</f>
        <v/>
      </c>
      <c r="T20" s="36" t="str">
        <f>RESULTADOS!U47</f>
        <v/>
      </c>
      <c r="U20" s="36" t="str">
        <f>RESULTADOS!V47</f>
        <v/>
      </c>
      <c r="V20" s="36" t="str">
        <f>RESULTADOS!W47</f>
        <v/>
      </c>
      <c r="W20" s="36" t="str">
        <f>RESULTADOS!X47</f>
        <v/>
      </c>
      <c r="X20" s="36" t="str">
        <f>RESULTADOS!Y47</f>
        <v/>
      </c>
      <c r="Y20" s="36" t="str">
        <f>RESULTADOS!Z47</f>
        <v/>
      </c>
      <c r="Z20" s="36" t="str">
        <f>RESULTADOS!AA47</f>
        <v/>
      </c>
      <c r="AA20" s="36" t="str">
        <f>RESULTADOS!AB47</f>
        <v/>
      </c>
      <c r="AB20" s="36" t="str">
        <f>RESULTADOS!AC47</f>
        <v/>
      </c>
      <c r="AC20" s="36" t="str">
        <f>RESULTADOS!AD47</f>
        <v/>
      </c>
      <c r="AD20" s="36" t="str">
        <f>RESULTADOS!AE47</f>
        <v/>
      </c>
      <c r="AE20" s="36" t="str">
        <f>RESULTADOS!AF47</f>
        <v/>
      </c>
      <c r="AF20" s="36" t="str">
        <f>RESULTADOS!AG47</f>
        <v/>
      </c>
      <c r="AG20" s="36">
        <f>RESULTADOS!AH47</f>
        <v>0</v>
      </c>
      <c r="AH20" s="36"/>
      <c r="AI20" s="51" t="str">
        <f>RESULTADOS!B88</f>
        <v/>
      </c>
      <c r="AJ20" s="51" t="str">
        <f>RESULTADOS!C88</f>
        <v/>
      </c>
      <c r="AK20" t="str">
        <f>RESULTADOS!D88</f>
        <v/>
      </c>
      <c r="AL20" t="str">
        <f>RESULTADOS!E88</f>
        <v/>
      </c>
      <c r="AM20" t="str">
        <f>RESULTADOS!F88</f>
        <v/>
      </c>
      <c r="AN20" t="str">
        <f>RESULTADOS!G88</f>
        <v/>
      </c>
      <c r="AO20" t="str">
        <f>RESULTADOS!H88</f>
        <v/>
      </c>
      <c r="AP20" t="str">
        <f>RESULTADOS!I88</f>
        <v/>
      </c>
      <c r="AQ20" t="str">
        <f>RESULTADOS!J88</f>
        <v/>
      </c>
      <c r="AR20" t="str">
        <f>RESULTADOS!K88</f>
        <v/>
      </c>
      <c r="AS20" t="str">
        <f>RESULTADOS!L88</f>
        <v/>
      </c>
      <c r="AT20" t="str">
        <f>RESULTADOS!M88</f>
        <v/>
      </c>
      <c r="AU20" t="str">
        <f>RESULTADOS!N88</f>
        <v/>
      </c>
      <c r="AV20" t="str">
        <f>RESULTADOS!O88</f>
        <v/>
      </c>
      <c r="AW20" t="str">
        <f>RESULTADOS!P88</f>
        <v/>
      </c>
      <c r="AX20" t="str">
        <f>RESULTADOS!Q88</f>
        <v/>
      </c>
      <c r="AY20" t="str">
        <f>RESULTADOS!R88</f>
        <v/>
      </c>
      <c r="AZ20" t="str">
        <f>RESULTADOS!S88</f>
        <v/>
      </c>
      <c r="BA20" t="str">
        <f>RESULTADOS!T88</f>
        <v/>
      </c>
      <c r="BB20" t="str">
        <f>RESULTADOS!U88</f>
        <v/>
      </c>
      <c r="BC20" t="str">
        <f>RESULTADOS!V88</f>
        <v/>
      </c>
      <c r="BD20" t="str">
        <f>RESULTADOS!W88</f>
        <v/>
      </c>
      <c r="BE20">
        <f>RESULTADOS!X88</f>
        <v>0</v>
      </c>
    </row>
    <row r="21" spans="1:57">
      <c r="A21" s="50" t="str">
        <f>RESULTADOS!B47</f>
        <v/>
      </c>
      <c r="B21" s="50" t="str">
        <f>RESULTADOS!C47</f>
        <v/>
      </c>
      <c r="C21" s="50" t="str">
        <f>RESULTADOS!D47</f>
        <v/>
      </c>
      <c r="D21" s="50" t="str">
        <f>RESULTADOS!E47</f>
        <v/>
      </c>
      <c r="E21" s="36" t="str">
        <f>RESULTADOS!F47</f>
        <v/>
      </c>
      <c r="F21" s="36" t="str">
        <f>RESULTADOS!G47</f>
        <v/>
      </c>
      <c r="G21" s="36" t="str">
        <f>RESULTADOS!H47</f>
        <v/>
      </c>
      <c r="H21" s="36" t="str">
        <f>RESULTADOS!I47</f>
        <v/>
      </c>
      <c r="I21" s="36" t="str">
        <f>RESULTADOS!J47</f>
        <v/>
      </c>
      <c r="J21" s="36" t="str">
        <f>RESULTADOS!K47</f>
        <v/>
      </c>
      <c r="K21" s="36" t="str">
        <f>RESULTADOS!L47</f>
        <v/>
      </c>
      <c r="L21" s="50" t="str">
        <f>RESULTADOS!M47</f>
        <v/>
      </c>
      <c r="M21" s="36" t="str">
        <f>RESULTADOS!N47</f>
        <v/>
      </c>
      <c r="N21" s="36" t="str">
        <f>RESULTADOS!O47</f>
        <v/>
      </c>
      <c r="O21" s="36" t="str">
        <f>RESULTADOS!P47</f>
        <v/>
      </c>
      <c r="P21" s="36" t="str">
        <f>RESULTADOS!Q47</f>
        <v/>
      </c>
      <c r="Q21" s="36" t="str">
        <f>RESULTADOS!R47</f>
        <v/>
      </c>
      <c r="R21" s="36" t="str">
        <f>RESULTADOS!S47</f>
        <v/>
      </c>
      <c r="S21" s="36" t="str">
        <f>RESULTADOS!T47</f>
        <v/>
      </c>
      <c r="T21" s="36" t="str">
        <f>RESULTADOS!U47</f>
        <v/>
      </c>
      <c r="U21" s="36" t="str">
        <f>RESULTADOS!V47</f>
        <v/>
      </c>
      <c r="V21" s="36" t="str">
        <f>RESULTADOS!W47</f>
        <v/>
      </c>
      <c r="W21" s="36" t="str">
        <f>RESULTADOS!X47</f>
        <v/>
      </c>
      <c r="X21" s="36" t="str">
        <f>RESULTADOS!Y47</f>
        <v/>
      </c>
      <c r="Y21" s="36" t="str">
        <f>RESULTADOS!Z47</f>
        <v/>
      </c>
      <c r="Z21" s="50" t="str">
        <f>RESULTADOS!AA47</f>
        <v/>
      </c>
      <c r="AA21" s="50" t="str">
        <f>RESULTADOS!AB47</f>
        <v/>
      </c>
      <c r="AB21" s="36" t="str">
        <f>RESULTADOS!AC47</f>
        <v/>
      </c>
      <c r="AC21" s="36" t="str">
        <f>RESULTADOS!AD47</f>
        <v/>
      </c>
      <c r="AD21" s="36" t="str">
        <f>RESULTADOS!AE47</f>
        <v/>
      </c>
      <c r="AE21" s="50" t="str">
        <f>RESULTADOS!AF47</f>
        <v/>
      </c>
      <c r="AF21" s="36" t="str">
        <f>RESULTADOS!AG47</f>
        <v/>
      </c>
      <c r="AG21" s="36">
        <f>RESULTADOS!AH47</f>
        <v>0</v>
      </c>
      <c r="AH21" s="36"/>
      <c r="AI21" s="51" t="e">
        <f>#REF!</f>
        <v>#REF!</v>
      </c>
      <c r="AJ21" s="51" t="e">
        <f>#REF!</f>
        <v>#REF!</v>
      </c>
      <c r="AK21" t="e">
        <f>#REF!</f>
        <v>#REF!</v>
      </c>
      <c r="AL21" t="e">
        <f>#REF!</f>
        <v>#REF!</v>
      </c>
      <c r="AM21" t="e">
        <f>#REF!</f>
        <v>#REF!</v>
      </c>
      <c r="AN21" t="e">
        <f>#REF!</f>
        <v>#REF!</v>
      </c>
      <c r="AO21" t="e">
        <f>#REF!</f>
        <v>#REF!</v>
      </c>
      <c r="AP21" t="e">
        <f>#REF!</f>
        <v>#REF!</v>
      </c>
      <c r="AQ21" t="e">
        <f>#REF!</f>
        <v>#REF!</v>
      </c>
      <c r="AR21" t="e">
        <f>#REF!</f>
        <v>#REF!</v>
      </c>
      <c r="AS21" t="e">
        <f>#REF!</f>
        <v>#REF!</v>
      </c>
      <c r="AT21" t="e">
        <f>#REF!</f>
        <v>#REF!</v>
      </c>
      <c r="AU21" t="e">
        <f>#REF!</f>
        <v>#REF!</v>
      </c>
      <c r="AV21" t="e">
        <f>#REF!</f>
        <v>#REF!</v>
      </c>
      <c r="AW21" t="e">
        <f>#REF!</f>
        <v>#REF!</v>
      </c>
      <c r="AX21" t="e">
        <f>#REF!</f>
        <v>#REF!</v>
      </c>
      <c r="AY21" s="51" t="e">
        <f>#REF!</f>
        <v>#REF!</v>
      </c>
      <c r="AZ21" t="e">
        <f>#REF!</f>
        <v>#REF!</v>
      </c>
      <c r="BA21" t="e">
        <f>#REF!</f>
        <v>#REF!</v>
      </c>
      <c r="BB21" t="e">
        <f>#REF!</f>
        <v>#REF!</v>
      </c>
      <c r="BC21" t="e">
        <f>#REF!</f>
        <v>#REF!</v>
      </c>
      <c r="BD21" t="e">
        <f>#REF!</f>
        <v>#REF!</v>
      </c>
      <c r="BE21" t="e">
        <f>#REF!</f>
        <v>#REF!</v>
      </c>
    </row>
    <row r="22" spans="1:57">
      <c r="A22" s="50" t="str">
        <f>RESULTADOS!B53</f>
        <v/>
      </c>
      <c r="B22" s="50" t="str">
        <f>RESULTADOS!C53</f>
        <v/>
      </c>
      <c r="C22" s="36" t="str">
        <f>RESULTADOS!D53</f>
        <v/>
      </c>
      <c r="D22" s="36" t="str">
        <f>RESULTADOS!E53</f>
        <v/>
      </c>
      <c r="E22" s="36" t="str">
        <f>RESULTADOS!F53</f>
        <v/>
      </c>
      <c r="F22" s="36" t="str">
        <f>RESULTADOS!G53</f>
        <v/>
      </c>
      <c r="G22" s="36" t="str">
        <f>RESULTADOS!H53</f>
        <v/>
      </c>
      <c r="H22" s="36" t="str">
        <f>RESULTADOS!I53</f>
        <v/>
      </c>
      <c r="I22" s="36" t="str">
        <f>RESULTADOS!J53</f>
        <v/>
      </c>
      <c r="J22" s="36" t="str">
        <f>RESULTADOS!K53</f>
        <v/>
      </c>
      <c r="K22" s="36" t="str">
        <f>RESULTADOS!L53</f>
        <v/>
      </c>
      <c r="L22" s="36" t="str">
        <f>RESULTADOS!M53</f>
        <v/>
      </c>
      <c r="M22" s="36" t="str">
        <f>RESULTADOS!N53</f>
        <v/>
      </c>
      <c r="N22" s="36" t="str">
        <f>RESULTADOS!O53</f>
        <v/>
      </c>
      <c r="O22" s="36" t="str">
        <f>RESULTADOS!P53</f>
        <v/>
      </c>
      <c r="P22" s="36" t="str">
        <f>RESULTADOS!Q53</f>
        <v/>
      </c>
      <c r="Q22" s="36" t="str">
        <f>RESULTADOS!R53</f>
        <v/>
      </c>
      <c r="R22" s="36" t="str">
        <f>RESULTADOS!S53</f>
        <v/>
      </c>
      <c r="S22" s="36" t="str">
        <f>RESULTADOS!T53</f>
        <v/>
      </c>
      <c r="T22" s="36" t="str">
        <f>RESULTADOS!U53</f>
        <v/>
      </c>
      <c r="U22" s="36" t="str">
        <f>RESULTADOS!V53</f>
        <v/>
      </c>
      <c r="V22" s="36" t="str">
        <f>RESULTADOS!W53</f>
        <v/>
      </c>
      <c r="W22" s="36" t="str">
        <f>RESULTADOS!X53</f>
        <v/>
      </c>
      <c r="X22" s="36" t="str">
        <f>RESULTADOS!Y53</f>
        <v/>
      </c>
      <c r="Y22" s="36" t="str">
        <f>RESULTADOS!Z53</f>
        <v/>
      </c>
      <c r="Z22" s="36" t="str">
        <f>RESULTADOS!AA53</f>
        <v/>
      </c>
      <c r="AA22" s="36" t="str">
        <f>RESULTADOS!AB53</f>
        <v/>
      </c>
      <c r="AB22" s="36" t="str">
        <f>RESULTADOS!AC53</f>
        <v/>
      </c>
      <c r="AC22" s="36" t="str">
        <f>RESULTADOS!AD53</f>
        <v/>
      </c>
      <c r="AD22" s="36" t="str">
        <f>RESULTADOS!AE53</f>
        <v/>
      </c>
      <c r="AE22" s="36" t="str">
        <f>RESULTADOS!AF53</f>
        <v/>
      </c>
      <c r="AF22" s="36" t="str">
        <f>RESULTADOS!AG53</f>
        <v/>
      </c>
      <c r="AG22" s="36">
        <f>RESULTADOS!AH53</f>
        <v>0</v>
      </c>
      <c r="AH22" s="36"/>
      <c r="AI22" s="51" t="str">
        <f>RESULTADOS!B94</f>
        <v/>
      </c>
      <c r="AJ22" s="51" t="str">
        <f>RESULTADOS!C94</f>
        <v/>
      </c>
      <c r="AK22" t="str">
        <f>RESULTADOS!D94</f>
        <v/>
      </c>
      <c r="AL22" t="str">
        <f>RESULTADOS!E94</f>
        <v/>
      </c>
      <c r="AM22" t="str">
        <f>RESULTADOS!F94</f>
        <v/>
      </c>
      <c r="AN22" t="str">
        <f>RESULTADOS!G94</f>
        <v/>
      </c>
      <c r="AO22" t="str">
        <f>RESULTADOS!H94</f>
        <v/>
      </c>
      <c r="AP22" t="str">
        <f>RESULTADOS!I94</f>
        <v/>
      </c>
      <c r="AQ22" t="str">
        <f>RESULTADOS!J94</f>
        <v/>
      </c>
      <c r="AR22" t="str">
        <f>RESULTADOS!K94</f>
        <v/>
      </c>
      <c r="AS22" t="str">
        <f>RESULTADOS!L94</f>
        <v/>
      </c>
      <c r="AT22" t="str">
        <f>RESULTADOS!M94</f>
        <v/>
      </c>
      <c r="AU22" t="str">
        <f>RESULTADOS!N94</f>
        <v/>
      </c>
      <c r="AV22" t="str">
        <f>RESULTADOS!O94</f>
        <v/>
      </c>
      <c r="AW22" t="str">
        <f>RESULTADOS!P94</f>
        <v/>
      </c>
      <c r="AX22" t="str">
        <f>RESULTADOS!Q94</f>
        <v/>
      </c>
      <c r="AY22" t="str">
        <f>RESULTADOS!R94</f>
        <v/>
      </c>
      <c r="AZ22" t="str">
        <f>RESULTADOS!S94</f>
        <v/>
      </c>
      <c r="BA22" t="str">
        <f>RESULTADOS!T94</f>
        <v/>
      </c>
      <c r="BB22" t="str">
        <f>RESULTADOS!U94</f>
        <v/>
      </c>
      <c r="BC22" t="str">
        <f>RESULTADOS!V94</f>
        <v/>
      </c>
      <c r="BD22" t="str">
        <f>RESULTADOS!W94</f>
        <v/>
      </c>
      <c r="BE22">
        <f>RESULTADOS!X94</f>
        <v>0</v>
      </c>
    </row>
    <row r="23" spans="1:57">
      <c r="A23" s="36">
        <f>RESULTADOS!B54</f>
        <v>0</v>
      </c>
      <c r="B23" s="36" t="str">
        <f>RESULTADOS!C54</f>
        <v>SITIO WEB</v>
      </c>
      <c r="C23" s="36" t="str">
        <f>RESULTADOS!D54</f>
        <v>NO CONFORME</v>
      </c>
      <c r="D23" s="36" t="str">
        <f>RESULTADOS!E54</f>
        <v>N/A</v>
      </c>
      <c r="E23" s="36" t="str">
        <f>RESULTADOS!F54</f>
        <v>N/A</v>
      </c>
      <c r="F23" s="36" t="str">
        <f>RESULTADOS!G54</f>
        <v>N/A</v>
      </c>
      <c r="G23" s="36" t="str">
        <f>RESULTADOS!H54</f>
        <v>NO CONFORME</v>
      </c>
      <c r="H23" s="36" t="str">
        <f>RESULTADOS!I54</f>
        <v>CONFORME</v>
      </c>
      <c r="I23" s="36" t="str">
        <f>RESULTADOS!J54</f>
        <v>CONFORME</v>
      </c>
      <c r="J23" s="36" t="str">
        <f>RESULTADOS!K54</f>
        <v>CONFORME</v>
      </c>
      <c r="K23" s="36" t="str">
        <f>RESULTADOS!L54</f>
        <v>N/A</v>
      </c>
      <c r="L23" s="36" t="str">
        <f>RESULTADOS!M54</f>
        <v>N/A</v>
      </c>
      <c r="M23" s="36" t="str">
        <f>RESULTADOS!N54</f>
        <v>N/A</v>
      </c>
      <c r="N23" s="36" t="str">
        <f>RESULTADOS!O54</f>
        <v>N/A</v>
      </c>
      <c r="O23" s="36" t="str">
        <f>RESULTADOS!P54</f>
        <v>N/A</v>
      </c>
      <c r="P23" s="36" t="str">
        <f>RESULTADOS!Q54</f>
        <v>N/A</v>
      </c>
      <c r="Q23" s="36" t="str">
        <f>RESULTADOS!R54</f>
        <v>N/A</v>
      </c>
      <c r="R23" s="36" t="str">
        <f>RESULTADOS!S54</f>
        <v>N/A</v>
      </c>
      <c r="S23" s="36" t="str">
        <f>RESULTADOS!T54</f>
        <v>CONFORME</v>
      </c>
      <c r="T23" s="36" t="str">
        <f>RESULTADOS!U54</f>
        <v>CONFORME</v>
      </c>
      <c r="U23" s="36" t="str">
        <f>RESULTADOS!V54</f>
        <v>CONFORME</v>
      </c>
      <c r="V23" s="36" t="str">
        <f>RESULTADOS!W54</f>
        <v>N/A</v>
      </c>
      <c r="W23" s="36" t="str">
        <f>RESULTADOS!X54</f>
        <v>N/A</v>
      </c>
      <c r="X23" s="36" t="str">
        <f>RESULTADOS!Y54</f>
        <v>CONFORME</v>
      </c>
      <c r="Y23" s="36" t="str">
        <f>RESULTADOS!Z54</f>
        <v>N/A</v>
      </c>
      <c r="Z23" s="36" t="str">
        <f>RESULTADOS!AA54</f>
        <v>NO CONFORME</v>
      </c>
      <c r="AA23" s="36" t="str">
        <f>RESULTADOS!AB54</f>
        <v>N/A</v>
      </c>
      <c r="AB23" s="36" t="str">
        <f>RESULTADOS!AC54</f>
        <v>NO CONFORME</v>
      </c>
      <c r="AC23" s="36" t="str">
        <f>RESULTADOS!AD54</f>
        <v>N/A</v>
      </c>
      <c r="AD23" s="36" t="str">
        <f>RESULTADOS!AE54</f>
        <v>CONFORME</v>
      </c>
      <c r="AE23" s="36" t="str">
        <f>RESULTADOS!AF54</f>
        <v>NO CONFORME</v>
      </c>
      <c r="AF23" s="36" t="str">
        <f>RESULTADOS!AG54</f>
        <v>CONFORME</v>
      </c>
      <c r="AG23" s="36">
        <f>RESULTADOS!D11</f>
        <v>0</v>
      </c>
      <c r="AH23" s="36"/>
      <c r="AI23">
        <f>RESULTADOS!B95</f>
        <v>0</v>
      </c>
      <c r="AJ23" t="str">
        <f>RESULTADOS!C95</f>
        <v>SITIO WEB</v>
      </c>
      <c r="AK23" t="str">
        <f>RESULTADOS!D95</f>
        <v>N/A</v>
      </c>
      <c r="AL23" t="str">
        <f>RESULTADOS!E95</f>
        <v>N/A</v>
      </c>
      <c r="AM23" t="str">
        <f>RESULTADOS!F95</f>
        <v>N/A</v>
      </c>
      <c r="AN23" t="str">
        <f>RESULTADOS!G95</f>
        <v>CONFORME</v>
      </c>
      <c r="AO23" t="str">
        <f>RESULTADOS!H95</f>
        <v>CONFORME</v>
      </c>
      <c r="AP23" t="str">
        <f>RESULTADOS!I95</f>
        <v>CONFORME</v>
      </c>
      <c r="AQ23" t="str">
        <f>RESULTADOS!J95</f>
        <v>N/A</v>
      </c>
      <c r="AR23" t="str">
        <f>RESULTADOS!K95</f>
        <v>CONFORME</v>
      </c>
      <c r="AS23" t="str">
        <f>RESULTADOS!L95</f>
        <v>CONFORME</v>
      </c>
      <c r="AT23" t="str">
        <f>RESULTADOS!M95</f>
        <v>CONFORME</v>
      </c>
      <c r="AU23" t="str">
        <f>RESULTADOS!N95</f>
        <v>N/A</v>
      </c>
      <c r="AV23" t="str">
        <f>RESULTADOS!O95</f>
        <v>CONFORME</v>
      </c>
      <c r="AW23" t="str">
        <f>RESULTADOS!P95</f>
        <v>CONFORME</v>
      </c>
      <c r="AX23" t="str">
        <f>RESULTADOS!Q95</f>
        <v>CONFORME</v>
      </c>
      <c r="AY23" t="str">
        <f>RESULTADOS!R95</f>
        <v>N/A</v>
      </c>
      <c r="AZ23" t="str">
        <f>RESULTADOS!S95</f>
        <v>CONFORME</v>
      </c>
      <c r="BA23" t="str">
        <f>RESULTADOS!T95</f>
        <v>CONFORME</v>
      </c>
      <c r="BB23" t="str">
        <f>RESULTADOS!U95</f>
        <v>N/A</v>
      </c>
      <c r="BC23" t="str">
        <f>RESULTADOS!V95</f>
        <v>N/A</v>
      </c>
      <c r="BD23" t="str">
        <f>RESULTADOS!W95</f>
        <v>N/A</v>
      </c>
      <c r="BE23">
        <f>RESULTADOS!K12</f>
        <v>0</v>
      </c>
    </row>
    <row r="24" spans="1:57">
      <c r="A24" s="36">
        <f>RESULTADOS!B55</f>
        <v>0</v>
      </c>
      <c r="B24" s="36">
        <f>RESULTADOS!C55</f>
        <v>0</v>
      </c>
      <c r="C24" s="36">
        <f>RESULTADOS!D55</f>
        <v>0</v>
      </c>
      <c r="D24" s="36">
        <f>RESULTADOS!E55</f>
        <v>0</v>
      </c>
      <c r="E24" s="36">
        <f>RESULTADOS!F55</f>
        <v>0</v>
      </c>
      <c r="F24" s="36">
        <f>RESULTADOS!G55</f>
        <v>0</v>
      </c>
      <c r="G24" s="36">
        <f>RESULTADOS!H55</f>
        <v>0</v>
      </c>
      <c r="H24" s="36">
        <f>RESULTADOS!I55</f>
        <v>0</v>
      </c>
      <c r="I24" s="36">
        <f>RESULTADOS!J55</f>
        <v>0</v>
      </c>
      <c r="J24" s="36">
        <f>RESULTADOS!K55</f>
        <v>0</v>
      </c>
      <c r="K24" s="36">
        <f>RESULTADOS!L55</f>
        <v>0</v>
      </c>
      <c r="L24" s="36">
        <f>RESULTADOS!M55</f>
        <v>0</v>
      </c>
      <c r="M24" s="36">
        <f>RESULTADOS!N55</f>
        <v>0</v>
      </c>
      <c r="N24" s="36">
        <f>RESULTADOS!O55</f>
        <v>0</v>
      </c>
      <c r="O24" s="36">
        <f>RESULTADOS!P55</f>
        <v>0</v>
      </c>
      <c r="P24" s="36">
        <f>RESULTADOS!Q55</f>
        <v>0</v>
      </c>
      <c r="Q24" s="36">
        <f>RESULTADOS!R55</f>
        <v>0</v>
      </c>
      <c r="R24" s="36">
        <f>RESULTADOS!S55</f>
        <v>0</v>
      </c>
      <c r="S24" s="36">
        <f>RESULTADOS!T55</f>
        <v>0</v>
      </c>
      <c r="T24" s="36">
        <f>RESULTADOS!U55</f>
        <v>0</v>
      </c>
      <c r="U24" s="36">
        <f>RESULTADOS!V55</f>
        <v>0</v>
      </c>
      <c r="V24" s="36">
        <f>RESULTADOS!W55</f>
        <v>0</v>
      </c>
      <c r="W24" s="36">
        <f>RESULTADOS!X55</f>
        <v>0</v>
      </c>
      <c r="X24" s="36">
        <f>RESULTADOS!Y55</f>
        <v>0</v>
      </c>
      <c r="Y24" s="36">
        <f>RESULTADOS!Z55</f>
        <v>0</v>
      </c>
      <c r="Z24" s="36">
        <f>RESULTADOS!AA55</f>
        <v>0</v>
      </c>
      <c r="AA24" s="36">
        <f>RESULTADOS!AB55</f>
        <v>0</v>
      </c>
      <c r="AB24" s="36">
        <f>RESULTADOS!AC55</f>
        <v>0</v>
      </c>
      <c r="AC24" s="36">
        <f>RESULTADOS!AD55</f>
        <v>0</v>
      </c>
      <c r="AD24" s="36">
        <f>RESULTADOS!AE55</f>
        <v>0</v>
      </c>
      <c r="AE24" s="36">
        <f>RESULTADOS!AF55</f>
        <v>0</v>
      </c>
      <c r="AF24" s="36">
        <f>RESULTADOS!AG55</f>
        <v>0</v>
      </c>
      <c r="AG24" s="36">
        <f>RESULTADOS!AH55</f>
        <v>0</v>
      </c>
      <c r="AH24" s="36"/>
      <c r="AI24">
        <f>RESULTADOS!B96</f>
        <v>0</v>
      </c>
      <c r="AJ24">
        <f>RESULTADOS!C96</f>
        <v>0</v>
      </c>
      <c r="AK24">
        <f>RESULTADOS!D96</f>
        <v>0</v>
      </c>
      <c r="AL24">
        <f>RESULTADOS!E96</f>
        <v>0</v>
      </c>
      <c r="AM24">
        <f>RESULTADOS!F96</f>
        <v>0</v>
      </c>
      <c r="AN24">
        <f>RESULTADOS!G96</f>
        <v>0</v>
      </c>
      <c r="AO24">
        <f>RESULTADOS!H96</f>
        <v>0</v>
      </c>
      <c r="AP24">
        <f>RESULTADOS!I96</f>
        <v>0</v>
      </c>
      <c r="AQ24">
        <f>RESULTADOS!J96</f>
        <v>0</v>
      </c>
      <c r="AR24">
        <f>RESULTADOS!K96</f>
        <v>0</v>
      </c>
      <c r="AS24">
        <f>RESULTADOS!L96</f>
        <v>0</v>
      </c>
      <c r="AT24">
        <f>RESULTADOS!M96</f>
        <v>0</v>
      </c>
      <c r="AU24">
        <f>RESULTADOS!N96</f>
        <v>0</v>
      </c>
      <c r="AV24">
        <f>RESULTADOS!O96</f>
        <v>0</v>
      </c>
      <c r="AW24">
        <f>RESULTADOS!P96</f>
        <v>0</v>
      </c>
      <c r="AX24">
        <f>RESULTADOS!Q96</f>
        <v>0</v>
      </c>
      <c r="AY24">
        <f>RESULTADOS!R96</f>
        <v>0</v>
      </c>
      <c r="AZ24">
        <f>RESULTADOS!S96</f>
        <v>0</v>
      </c>
      <c r="BA24">
        <f>RESULTADOS!T96</f>
        <v>0</v>
      </c>
      <c r="BB24">
        <f>RESULTADOS!U96</f>
        <v>0</v>
      </c>
      <c r="BC24">
        <f>RESULTADOS!V96</f>
        <v>0</v>
      </c>
      <c r="BD24">
        <f>RESULTADOS!W96</f>
        <v>0</v>
      </c>
      <c r="BE24">
        <f>RESULTADOS!X96</f>
        <v>0</v>
      </c>
    </row>
    <row r="25" spans="1:57">
      <c r="A25" s="36" t="e">
        <f>#REF!</f>
        <v>#REF!</v>
      </c>
      <c r="B25" s="36" t="e">
        <f>#REF!</f>
        <v>#REF!</v>
      </c>
      <c r="C25" s="36" t="e">
        <f>#REF!</f>
        <v>#REF!</v>
      </c>
      <c r="D25" s="36" t="e">
        <f>#REF!</f>
        <v>#REF!</v>
      </c>
      <c r="E25" s="36" t="e">
        <f>#REF!</f>
        <v>#REF!</v>
      </c>
      <c r="F25" s="36" t="e">
        <f>#REF!</f>
        <v>#REF!</v>
      </c>
      <c r="G25" s="36" t="e">
        <f>#REF!</f>
        <v>#REF!</v>
      </c>
      <c r="H25" s="36" t="e">
        <f>#REF!</f>
        <v>#REF!</v>
      </c>
      <c r="I25" s="36" t="e">
        <f>#REF!</f>
        <v>#REF!</v>
      </c>
      <c r="J25" s="36" t="e">
        <f>#REF!</f>
        <v>#REF!</v>
      </c>
      <c r="K25" s="36" t="e">
        <f>#REF!</f>
        <v>#REF!</v>
      </c>
      <c r="L25" s="36" t="e">
        <f>#REF!</f>
        <v>#REF!</v>
      </c>
      <c r="M25" s="36" t="e">
        <f>#REF!</f>
        <v>#REF!</v>
      </c>
      <c r="N25" s="36" t="e">
        <f>#REF!</f>
        <v>#REF!</v>
      </c>
      <c r="O25" s="36" t="e">
        <f>#REF!</f>
        <v>#REF!</v>
      </c>
      <c r="P25" s="36" t="e">
        <f>#REF!</f>
        <v>#REF!</v>
      </c>
      <c r="Q25" s="36" t="e">
        <f>#REF!</f>
        <v>#REF!</v>
      </c>
      <c r="R25" s="36" t="e">
        <f>#REF!</f>
        <v>#REF!</v>
      </c>
      <c r="S25" s="36" t="e">
        <f>#REF!</f>
        <v>#REF!</v>
      </c>
      <c r="T25" s="36" t="e">
        <f>#REF!</f>
        <v>#REF!</v>
      </c>
      <c r="U25" s="36" t="e">
        <f>#REF!</f>
        <v>#REF!</v>
      </c>
      <c r="V25" s="36" t="e">
        <f>#REF!</f>
        <v>#REF!</v>
      </c>
      <c r="W25" s="36" t="e">
        <f>#REF!</f>
        <v>#REF!</v>
      </c>
      <c r="X25" s="36" t="e">
        <f>#REF!</f>
        <v>#REF!</v>
      </c>
      <c r="Y25" s="36" t="e">
        <f>#REF!</f>
        <v>#REF!</v>
      </c>
      <c r="Z25" s="36" t="e">
        <f>#REF!</f>
        <v>#REF!</v>
      </c>
      <c r="AA25" s="36" t="e">
        <f>#REF!</f>
        <v>#REF!</v>
      </c>
      <c r="AB25" s="36" t="e">
        <f>#REF!</f>
        <v>#REF!</v>
      </c>
      <c r="AC25" s="36" t="e">
        <f>#REF!</f>
        <v>#REF!</v>
      </c>
      <c r="AD25" s="36" t="e">
        <f>#REF!</f>
        <v>#REF!</v>
      </c>
      <c r="AE25" s="36" t="e">
        <f>#REF!</f>
        <v>#REF!</v>
      </c>
      <c r="AF25" s="36" t="e">
        <f>#REF!</f>
        <v>#REF!</v>
      </c>
      <c r="AG25" s="36" t="e">
        <f>#REF!</f>
        <v>#REF!</v>
      </c>
      <c r="AH25" s="36"/>
      <c r="AI25">
        <f>RESULTADOS!B97</f>
        <v>0</v>
      </c>
      <c r="AJ25">
        <f>RESULTADOS!C97</f>
        <v>0</v>
      </c>
      <c r="AK25">
        <f>RESULTADOS!D97</f>
        <v>0</v>
      </c>
      <c r="AL25">
        <f>RESULTADOS!E97</f>
        <v>0</v>
      </c>
      <c r="AM25">
        <f>RESULTADOS!F97</f>
        <v>0</v>
      </c>
      <c r="AN25">
        <f>RESULTADOS!G97</f>
        <v>0</v>
      </c>
      <c r="AO25">
        <f>RESULTADOS!H97</f>
        <v>0</v>
      </c>
      <c r="AP25">
        <f>RESULTADOS!I97</f>
        <v>0</v>
      </c>
      <c r="AQ25">
        <f>RESULTADOS!J97</f>
        <v>0</v>
      </c>
      <c r="AR25">
        <f>RESULTADOS!K97</f>
        <v>0</v>
      </c>
      <c r="AS25">
        <f>RESULTADOS!L97</f>
        <v>0</v>
      </c>
      <c r="AT25">
        <f>RESULTADOS!M97</f>
        <v>0</v>
      </c>
      <c r="AU25">
        <f>RESULTADOS!N97</f>
        <v>0</v>
      </c>
      <c r="AV25">
        <f>RESULTADOS!O97</f>
        <v>0</v>
      </c>
      <c r="AW25">
        <f>RESULTADOS!P97</f>
        <v>0</v>
      </c>
      <c r="AX25">
        <f>RESULTADOS!Q97</f>
        <v>0</v>
      </c>
      <c r="AY25">
        <f>RESULTADOS!R97</f>
        <v>0</v>
      </c>
      <c r="AZ25">
        <f>RESULTADOS!S97</f>
        <v>0</v>
      </c>
      <c r="BA25">
        <f>RESULTADOS!T97</f>
        <v>0</v>
      </c>
      <c r="BB25">
        <f>RESULTADOS!U97</f>
        <v>0</v>
      </c>
      <c r="BC25">
        <f>RESULTADOS!V97</f>
        <v>0</v>
      </c>
      <c r="BD25">
        <f>RESULTADOS!W97</f>
        <v>0</v>
      </c>
      <c r="BE25">
        <f>RESULTADOS!X97</f>
        <v>0</v>
      </c>
    </row>
    <row r="26" spans="1:57">
      <c r="A26" s="36">
        <f>RESULTADOS!B56</f>
        <v>0</v>
      </c>
      <c r="B26" s="36">
        <f>RESULTADOS!C56</f>
        <v>0</v>
      </c>
      <c r="C26" s="36">
        <f>RESULTADOS!D56</f>
        <v>0</v>
      </c>
      <c r="D26" s="36">
        <f>RESULTADOS!E56</f>
        <v>0</v>
      </c>
      <c r="E26" s="36">
        <f>RESULTADOS!F56</f>
        <v>0</v>
      </c>
      <c r="F26" s="36">
        <f>RESULTADOS!G56</f>
        <v>0</v>
      </c>
      <c r="G26" s="36">
        <f>RESULTADOS!H56</f>
        <v>0</v>
      </c>
      <c r="H26" s="36">
        <f>RESULTADOS!I56</f>
        <v>0</v>
      </c>
      <c r="I26" s="36">
        <f>RESULTADOS!J56</f>
        <v>0</v>
      </c>
      <c r="J26" s="36">
        <f>RESULTADOS!K56</f>
        <v>0</v>
      </c>
      <c r="K26" s="36">
        <f>RESULTADOS!L56</f>
        <v>0</v>
      </c>
      <c r="L26" s="36">
        <f>RESULTADOS!M56</f>
        <v>0</v>
      </c>
      <c r="M26" s="52">
        <f>RESULTADOS!N56</f>
        <v>0</v>
      </c>
      <c r="N26" s="36">
        <f>RESULTADOS!O56</f>
        <v>0</v>
      </c>
      <c r="O26" s="36">
        <f>RESULTADOS!P56</f>
        <v>0</v>
      </c>
      <c r="P26" s="36">
        <f>RESULTADOS!Q56</f>
        <v>0</v>
      </c>
      <c r="Q26" s="36">
        <f>RESULTADOS!R56</f>
        <v>0</v>
      </c>
      <c r="R26" s="36">
        <f>RESULTADOS!S56</f>
        <v>0</v>
      </c>
      <c r="S26" s="36">
        <f>RESULTADOS!T56</f>
        <v>0</v>
      </c>
      <c r="T26" s="36">
        <f>RESULTADOS!U56</f>
        <v>0</v>
      </c>
      <c r="U26" s="36">
        <f>RESULTADOS!V56</f>
        <v>0</v>
      </c>
      <c r="V26" s="36">
        <f>RESULTADOS!W56</f>
        <v>0</v>
      </c>
      <c r="W26" s="36">
        <f>RESULTADOS!X56</f>
        <v>0</v>
      </c>
      <c r="X26" s="36">
        <f>RESULTADOS!Y56</f>
        <v>0</v>
      </c>
      <c r="Y26" s="36">
        <f>RESULTADOS!Z56</f>
        <v>0</v>
      </c>
      <c r="Z26" s="36">
        <f>RESULTADOS!AA56</f>
        <v>0</v>
      </c>
      <c r="AA26" s="36">
        <f>RESULTADOS!AB56</f>
        <v>0</v>
      </c>
      <c r="AB26" s="36">
        <f>RESULTADOS!AC56</f>
        <v>0</v>
      </c>
      <c r="AC26" s="36">
        <f>RESULTADOS!AD56</f>
        <v>0</v>
      </c>
      <c r="AD26" s="36">
        <f>RESULTADOS!AE56</f>
        <v>0</v>
      </c>
      <c r="AE26" s="36">
        <f>RESULTADOS!AF56</f>
        <v>0</v>
      </c>
      <c r="AF26" s="36">
        <f>RESULTADOS!AG56</f>
        <v>0</v>
      </c>
      <c r="AG26" s="36">
        <f>RESULTADOS!AH56</f>
        <v>0</v>
      </c>
      <c r="AH26" s="36"/>
      <c r="AI26">
        <f>RESULTADOS!B98</f>
        <v>0</v>
      </c>
      <c r="AJ26">
        <f>RESULTADOS!C98</f>
        <v>0</v>
      </c>
      <c r="AK26">
        <f>RESULTADOS!D98</f>
        <v>0</v>
      </c>
      <c r="AL26">
        <f>RESULTADOS!E98</f>
        <v>0</v>
      </c>
      <c r="AM26">
        <f>RESULTADOS!F98</f>
        <v>0</v>
      </c>
      <c r="AN26">
        <f>RESULTADOS!G98</f>
        <v>0</v>
      </c>
      <c r="AO26">
        <f>RESULTADOS!H98</f>
        <v>0</v>
      </c>
      <c r="AP26">
        <f>RESULTADOS!I98</f>
        <v>0</v>
      </c>
      <c r="AQ26">
        <f>RESULTADOS!J98</f>
        <v>0</v>
      </c>
      <c r="AR26">
        <f>RESULTADOS!K98</f>
        <v>0</v>
      </c>
      <c r="AS26">
        <f>RESULTADOS!L98</f>
        <v>0</v>
      </c>
      <c r="AT26">
        <f>RESULTADOS!M98</f>
        <v>0</v>
      </c>
      <c r="AU26">
        <f>RESULTADOS!N98</f>
        <v>0</v>
      </c>
      <c r="AV26">
        <f>RESULTADOS!O98</f>
        <v>0</v>
      </c>
      <c r="AW26">
        <f>RESULTADOS!P98</f>
        <v>0</v>
      </c>
      <c r="AX26">
        <f>RESULTADOS!Q98</f>
        <v>0</v>
      </c>
      <c r="AY26">
        <f>RESULTADOS!R98</f>
        <v>0</v>
      </c>
      <c r="AZ26">
        <f>RESULTADOS!S98</f>
        <v>0</v>
      </c>
      <c r="BA26">
        <f>RESULTADOS!T98</f>
        <v>0</v>
      </c>
      <c r="BB26">
        <f>RESULTADOS!U98</f>
        <v>0</v>
      </c>
      <c r="BC26">
        <f>RESULTADOS!V98</f>
        <v>0</v>
      </c>
      <c r="BD26">
        <f>RESULTADOS!W98</f>
        <v>0</v>
      </c>
      <c r="BE26">
        <f>RESULTADOS!X98</f>
        <v>0</v>
      </c>
    </row>
    <row r="27" spans="1:57">
      <c r="A27" s="36">
        <f>RESULTADOS!B57</f>
        <v>0</v>
      </c>
      <c r="B27" s="36">
        <f>RESULTADOS!C57</f>
        <v>0</v>
      </c>
      <c r="C27" s="36">
        <f>RESULTADOS!D57</f>
        <v>0</v>
      </c>
      <c r="D27" s="36">
        <f>RESULTADOS!E57</f>
        <v>0</v>
      </c>
      <c r="E27" s="36">
        <f>RESULTADOS!F57</f>
        <v>0</v>
      </c>
      <c r="F27" s="36">
        <f>RESULTADOS!G57</f>
        <v>0</v>
      </c>
      <c r="G27" s="36">
        <f>RESULTADOS!H57</f>
        <v>0</v>
      </c>
      <c r="H27" s="36">
        <f>RESULTADOS!I57</f>
        <v>0</v>
      </c>
      <c r="I27" s="36">
        <f>RESULTADOS!J57</f>
        <v>0</v>
      </c>
      <c r="J27" s="36">
        <f>RESULTADOS!K57</f>
        <v>0</v>
      </c>
      <c r="K27" s="36">
        <f>RESULTADOS!L57</f>
        <v>0</v>
      </c>
      <c r="L27" s="36">
        <f>RESULTADOS!M57</f>
        <v>0</v>
      </c>
      <c r="M27" s="36">
        <f>RESULTADOS!N57</f>
        <v>0</v>
      </c>
      <c r="N27" s="36">
        <f>RESULTADOS!O57</f>
        <v>0</v>
      </c>
      <c r="O27" s="36">
        <f>RESULTADOS!P57</f>
        <v>0</v>
      </c>
      <c r="P27" s="36">
        <f>RESULTADOS!Q57</f>
        <v>0</v>
      </c>
      <c r="Q27" s="36">
        <f>RESULTADOS!R57</f>
        <v>0</v>
      </c>
      <c r="R27" s="36">
        <f>RESULTADOS!S57</f>
        <v>0</v>
      </c>
      <c r="S27" s="36">
        <f>RESULTADOS!T57</f>
        <v>0</v>
      </c>
      <c r="T27" s="36">
        <f>RESULTADOS!U57</f>
        <v>0</v>
      </c>
      <c r="U27" s="36">
        <f>RESULTADOS!V57</f>
        <v>0</v>
      </c>
      <c r="V27" s="36">
        <f>RESULTADOS!W57</f>
        <v>0</v>
      </c>
      <c r="W27" s="36">
        <f>RESULTADOS!X57</f>
        <v>0</v>
      </c>
      <c r="X27" s="36">
        <f>RESULTADOS!Y57</f>
        <v>0</v>
      </c>
      <c r="Y27" s="36">
        <f>RESULTADOS!Z57</f>
        <v>0</v>
      </c>
      <c r="Z27" s="36">
        <f>RESULTADOS!AA57</f>
        <v>0</v>
      </c>
      <c r="AA27" s="36">
        <f>RESULTADOS!AB57</f>
        <v>0</v>
      </c>
      <c r="AB27" s="36">
        <f>RESULTADOS!AC57</f>
        <v>0</v>
      </c>
      <c r="AC27" s="36">
        <f>RESULTADOS!AD57</f>
        <v>0</v>
      </c>
      <c r="AD27" s="36">
        <f>RESULTADOS!AE57</f>
        <v>0</v>
      </c>
      <c r="AE27" s="36">
        <f>RESULTADOS!AF57</f>
        <v>0</v>
      </c>
      <c r="AF27" s="36">
        <f>RESULTADOS!AG57</f>
        <v>0</v>
      </c>
      <c r="AG27" s="36">
        <f>RESULTADOS!AH57</f>
        <v>0</v>
      </c>
      <c r="AH27">
        <f>RESULTADOS!A99</f>
        <v>0</v>
      </c>
      <c r="AI27">
        <f>RESULTADOS!B99</f>
        <v>0</v>
      </c>
      <c r="AJ27">
        <f>RESULTADOS!C99</f>
        <v>0</v>
      </c>
      <c r="AK27">
        <f>RESULTADOS!D99</f>
        <v>0</v>
      </c>
      <c r="AL27">
        <f>RESULTADOS!E99</f>
        <v>0</v>
      </c>
      <c r="AM27">
        <f>RESULTADOS!F99</f>
        <v>0</v>
      </c>
      <c r="AN27">
        <f>RESULTADOS!G99</f>
        <v>0</v>
      </c>
      <c r="AO27">
        <f>RESULTADOS!H99</f>
        <v>0</v>
      </c>
      <c r="AP27">
        <f>RESULTADOS!I99</f>
        <v>0</v>
      </c>
      <c r="AQ27">
        <f>RESULTADOS!J99</f>
        <v>0</v>
      </c>
      <c r="AR27">
        <f>RESULTADOS!K99</f>
        <v>0</v>
      </c>
      <c r="AS27">
        <f>RESULTADOS!L99</f>
        <v>0</v>
      </c>
      <c r="AT27">
        <f>RESULTADOS!M99</f>
        <v>0</v>
      </c>
      <c r="AU27">
        <f>RESULTADOS!N99</f>
        <v>0</v>
      </c>
      <c r="AV27">
        <f>RESULTADOS!O99</f>
        <v>0</v>
      </c>
      <c r="AW27">
        <f>RESULTADOS!P99</f>
        <v>0</v>
      </c>
      <c r="AX27">
        <f>RESULTADOS!Q99</f>
        <v>0</v>
      </c>
      <c r="AY27">
        <f>RESULTADOS!R99</f>
        <v>0</v>
      </c>
      <c r="AZ27">
        <f>RESULTADOS!S99</f>
        <v>0</v>
      </c>
      <c r="BA27">
        <f>RESULTADOS!T99</f>
        <v>0</v>
      </c>
      <c r="BB27">
        <f>RESULTADOS!U99</f>
        <v>0</v>
      </c>
      <c r="BC27">
        <f>RESULTADOS!V99</f>
        <v>0</v>
      </c>
      <c r="BD27">
        <f>RESULTADOS!W99</f>
        <v>0</v>
      </c>
      <c r="BE27">
        <f>RESULTADOS!X99</f>
        <v>0</v>
      </c>
    </row>
    <row r="28" spans="1:57">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row>
    <row r="29" spans="1:57">
      <c r="A29" s="36" t="str">
        <f>'01.Definición de ámbito'!C7</f>
        <v>SUBDIRECCIÓN GENERAL DE ADMINISTRACIÓN ELECTRÓNICA</v>
      </c>
      <c r="B29" s="36">
        <f>'01.Definición de ámbito'!E11</f>
        <v>0</v>
      </c>
      <c r="C29" s="36" t="str">
        <f>'01.Definición de ámbito'!C9</f>
        <v>A13043893</v>
      </c>
      <c r="D29" s="36" t="e">
        <f>'01.Definición de ámbito'!#REF!</f>
        <v>#REF!</v>
      </c>
      <c r="E29" s="36" t="str">
        <f>'01.Definición de ámbito'!C27</f>
        <v>Sede Judicial Electrónica de la Comunidad de Madrid</v>
      </c>
      <c r="F29" s="36" t="e">
        <f>#REF!</f>
        <v>#REF!</v>
      </c>
      <c r="G29" s="36" t="str">
        <f>'01.Definición de ámbito'!C29</f>
        <v>https://sedejudicial.madrid.org</v>
      </c>
      <c r="H29" s="36" t="str">
        <f>'01.Definición de ámbito'!C39</f>
        <v>UNE-EN 301549 : 2019 - AA WCAG 2.1 (excluyendo el contenido excluido por el RD 1112/2018)</v>
      </c>
      <c r="I29" s="36">
        <f>'01.Definición de ámbito'!C45</f>
        <v>0</v>
      </c>
      <c r="J29" s="36" t="e">
        <f>'01.Definición de ámbito'!#REF!</f>
        <v>#REF!</v>
      </c>
      <c r="K29" s="36">
        <f>'01.Definición de ámbito'!C38</f>
        <v>0</v>
      </c>
      <c r="L29" s="36" t="str">
        <f>'01.Definición de ámbito'!C58</f>
        <v>Vivienda</v>
      </c>
      <c r="M29" s="36">
        <f>'01.Definición de ámbito'!C64</f>
        <v>0</v>
      </c>
      <c r="N29" s="36"/>
      <c r="O29" s="36"/>
      <c r="P29" s="36"/>
      <c r="Q29" s="36"/>
      <c r="R29" s="36"/>
      <c r="S29" s="36"/>
      <c r="T29" s="36"/>
      <c r="U29" s="36"/>
      <c r="V29" s="36"/>
      <c r="W29" s="36"/>
      <c r="X29" s="36"/>
      <c r="Y29" s="36"/>
      <c r="Z29" s="36"/>
      <c r="AA29" s="36"/>
      <c r="AB29" s="36"/>
      <c r="AC29" s="36"/>
      <c r="AD29" s="36"/>
      <c r="AE29" s="36"/>
      <c r="AF29" s="36"/>
      <c r="AG29" s="36"/>
      <c r="AH29" s="36"/>
    </row>
    <row r="30" spans="1:5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row>
    <row r="31" spans="1:57">
      <c r="A31" s="50" t="str">
        <f>'03.Muestra'!C8</f>
        <v>Páginal principal</v>
      </c>
      <c r="B31" s="50" t="str">
        <f>'03.Muestra'!D8</f>
        <v>Página inicio</v>
      </c>
      <c r="C31" s="50" t="str">
        <f>'03.Muestra'!E8</f>
        <v>https://sedejudicial.madrid.org/</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row>
    <row r="32" spans="1:57">
      <c r="A32" s="50" t="str">
        <f>'03.Muestra'!C9</f>
        <v>Conozca la sede</v>
      </c>
      <c r="B32" s="50" t="str">
        <f>'03.Muestra'!D9</f>
        <v>Pagina tipo</v>
      </c>
      <c r="C32" s="50" t="str">
        <f>'03.Muestra'!E9</f>
        <v>https://sedejudicial.madrid.org/conozcalasede</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row>
    <row r="33" spans="1:34">
      <c r="A33" s="50" t="str">
        <f>'03.Muestra'!C10</f>
        <v>Tramites</v>
      </c>
      <c r="B33" s="50" t="str">
        <f>'03.Muestra'!D10</f>
        <v>Pagina tipo</v>
      </c>
      <c r="C33" s="50" t="str">
        <f>'03.Muestra'!E10</f>
        <v>https://sedejudicial.madrid.org/tramitesyservicios</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row>
    <row r="34" spans="1:34">
      <c r="A34" s="50" t="str">
        <f>'03.Muestra'!C11</f>
        <v>Ayuda</v>
      </c>
      <c r="B34" s="50" t="str">
        <f>'03.Muestra'!D11</f>
        <v>Pagina tipo</v>
      </c>
      <c r="C34" s="50" t="str">
        <f>'03.Muestra'!E11</f>
        <v>https://sedejudicial.madrid.org/ayuda</v>
      </c>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row>
    <row r="35" spans="1:34">
      <c r="A35" s="50" t="str">
        <f>'03.Muestra'!C12</f>
        <v>Carta de Derechos</v>
      </c>
      <c r="B35" s="50" t="str">
        <f>'03.Muestra'!D12</f>
        <v>Otras páginas</v>
      </c>
      <c r="C35" s="50" t="str">
        <f>'03.Muestra'!E12</f>
        <v>https://sedejudicial.madrid.org/conozcalasede#views-row-9</v>
      </c>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row>
    <row r="36" spans="1:34">
      <c r="A36" s="50" t="str">
        <f>'03.Muestra'!C13</f>
        <v>Firmas y certificados</v>
      </c>
      <c r="B36" s="50" t="str">
        <f>'03.Muestra'!D13</f>
        <v>Aleatoria</v>
      </c>
      <c r="C36" s="50" t="str">
        <f>'03.Muestra'!E13</f>
        <v>https://sedejudicial.madrid.org/conozcalasede#views-row-2</v>
      </c>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row>
    <row r="37" spans="1:34">
      <c r="A37" s="50" t="str">
        <f>'03.Muestra'!C14</f>
        <v>Verificación</v>
      </c>
      <c r="B37" s="50" t="str">
        <f>'03.Muestra'!D14</f>
        <v>Otras páginas</v>
      </c>
      <c r="C37" s="50" t="str">
        <f>'03.Muestra'!E14</f>
        <v>https://sedejudicial.madrid.org/conozcalasede#views-row-3</v>
      </c>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row>
    <row r="38" spans="1:34">
      <c r="A38" s="50" t="str">
        <f>'03.Muestra'!C15</f>
        <v>Sugerencias y quejas</v>
      </c>
      <c r="B38" s="50" t="str">
        <f>'03.Muestra'!D15</f>
        <v>Aleatoria</v>
      </c>
      <c r="C38" s="50" t="str">
        <f>'03.Muestra'!E15</f>
        <v>https://sedejudicial.madrid.org/conozcalasede#views-row-10</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row>
    <row r="39" spans="1:34">
      <c r="A39" s="50" t="str">
        <f>'03.Muestra'!C16</f>
        <v>Protección de datos</v>
      </c>
      <c r="B39" s="50" t="str">
        <f>'03.Muestra'!D16</f>
        <v>Otras páginas</v>
      </c>
      <c r="C39" s="50" t="str">
        <f>'03.Muestra'!E16</f>
        <v>https://sedejudicial.madrid.org/conozcalasede#views-row-11</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row>
    <row r="40" spans="1:34">
      <c r="A40" s="50" t="str">
        <f>'03.Muestra'!C17</f>
        <v>Apoderamiento Apud Acta</v>
      </c>
      <c r="B40" s="50" t="str">
        <f>'03.Muestra'!D17</f>
        <v>Aleatoria</v>
      </c>
      <c r="C40" s="50" t="str">
        <f>'03.Muestra'!E17</f>
        <v>https://sedejudicial.madrid.org/tramitesyservicios#views-row-8</v>
      </c>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row>
    <row r="41" spans="1:34">
      <c r="A41" s="50" t="str">
        <f>'03.Muestra'!C18</f>
        <v>Presentación de escritos</v>
      </c>
      <c r="B41" s="50" t="str">
        <f>'03.Muestra'!D18</f>
        <v>Otras páginas</v>
      </c>
      <c r="C41" s="50" t="str">
        <f>'03.Muestra'!E18</f>
        <v>https://sedejudicial.madrid.org/tramitesyservicios#views-row-13</v>
      </c>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row>
    <row r="42" spans="1:34">
      <c r="A42" s="50" t="str">
        <f>'03.Muestra'!C19</f>
        <v>Consulta de Asuntos Judiciales</v>
      </c>
      <c r="B42" s="50" t="str">
        <f>'03.Muestra'!D19</f>
        <v>Aleatoria</v>
      </c>
      <c r="C42" s="50" t="str">
        <f>'03.Muestra'!E19</f>
        <v>https://sedejudicial.madrid.org/tramitesyservicios#views-row-14</v>
      </c>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row>
    <row r="43" spans="1:34">
      <c r="A43" s="50">
        <f>'03.Muestra'!C31</f>
        <v>0</v>
      </c>
      <c r="B43" s="50">
        <f>'03.Muestra'!D31</f>
        <v>0</v>
      </c>
      <c r="C43" s="50">
        <f>'03.Muestra'!E31</f>
        <v>0</v>
      </c>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row>
    <row r="44" spans="1:34">
      <c r="A44" s="50">
        <f>'03.Muestra'!C32</f>
        <v>0</v>
      </c>
      <c r="B44" s="50">
        <f>'03.Muestra'!D32</f>
        <v>0</v>
      </c>
      <c r="C44" s="50">
        <f>'03.Muestra'!E32</f>
        <v>0</v>
      </c>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row>
    <row r="45" spans="1:34">
      <c r="A45" s="50">
        <f>'03.Muestra'!C33</f>
        <v>0</v>
      </c>
      <c r="B45" s="50">
        <f>'03.Muestra'!D33</f>
        <v>0</v>
      </c>
      <c r="C45" s="50">
        <f>'03.Muestra'!E33</f>
        <v>0</v>
      </c>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row>
    <row r="46" spans="1:34">
      <c r="A46" s="50">
        <f>'03.Muestra'!C34</f>
        <v>0</v>
      </c>
      <c r="B46" s="50">
        <f>'03.Muestra'!D34</f>
        <v>0</v>
      </c>
      <c r="C46" s="50">
        <f>'03.Muestra'!E34</f>
        <v>0</v>
      </c>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row>
    <row r="47" spans="1:34">
      <c r="A47" s="50">
        <f>'03.Muestra'!C35</f>
        <v>0</v>
      </c>
      <c r="B47" s="50">
        <f>'03.Muestra'!D35</f>
        <v>0</v>
      </c>
      <c r="C47" s="50">
        <f>'03.Muestra'!E35</f>
        <v>0</v>
      </c>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row>
    <row r="48" spans="1:34">
      <c r="A48" s="50">
        <f>'03.Muestra'!C36</f>
        <v>0</v>
      </c>
      <c r="B48" s="50">
        <f>'03.Muestra'!D36</f>
        <v>0</v>
      </c>
      <c r="C48" s="50">
        <f>'03.Muestra'!E36</f>
        <v>0</v>
      </c>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row>
    <row r="49" spans="1:34">
      <c r="A49" s="50" t="e">
        <f>#REF!</f>
        <v>#REF!</v>
      </c>
      <c r="B49" s="50" t="e">
        <f>#REF!</f>
        <v>#REF!</v>
      </c>
      <c r="C49" s="50" t="e">
        <f>#REF!</f>
        <v>#REF!</v>
      </c>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c r="A50" s="50">
        <f>'03.Muestra'!C42</f>
        <v>0</v>
      </c>
      <c r="B50" s="50">
        <f>'03.Muestra'!D42</f>
        <v>0</v>
      </c>
      <c r="C50" s="50">
        <f>'03.Muestra'!E42</f>
        <v>0</v>
      </c>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row r="52" spans="1:3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row>
    <row r="53" spans="1:34">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row>
    <row r="54" spans="1:34">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row>
    <row r="55" spans="1:34">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34">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34">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34">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34">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row>
    <row r="60" spans="1:34">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L31"/>
  <sheetViews>
    <sheetView workbookViewId="0"/>
  </sheetViews>
  <sheetFormatPr baseColWidth="10" defaultRowHeight="12.5"/>
  <sheetData>
    <row r="1" spans="1:64" s="51" customFormat="1" ht="25.4" customHeight="1">
      <c r="A1" s="31"/>
      <c r="B1" s="4" t="s">
        <v>0</v>
      </c>
      <c r="C1" s="3"/>
      <c r="D1" s="3"/>
      <c r="E1" s="3"/>
      <c r="F1" s="3"/>
      <c r="G1" s="3"/>
      <c r="H1" s="3"/>
      <c r="I1" s="3"/>
      <c r="J1" s="3"/>
      <c r="K1" s="3"/>
      <c r="L1" s="3"/>
      <c r="M1" s="3"/>
      <c r="N1" s="167"/>
      <c r="O1" s="3"/>
      <c r="P1" s="3"/>
      <c r="Q1" s="3"/>
      <c r="R1" s="3"/>
      <c r="S1" s="3"/>
      <c r="T1" s="3"/>
      <c r="U1" s="3"/>
      <c r="V1" s="3"/>
      <c r="W1" s="3"/>
      <c r="X1" s="3"/>
      <c r="Y1" s="3"/>
      <c r="Z1" s="3"/>
    </row>
    <row r="2" spans="1:64" s="51" customFormat="1" ht="23.65" customHeight="1">
      <c r="A2" s="31"/>
      <c r="B2" s="5" t="s">
        <v>243</v>
      </c>
      <c r="C2" s="3"/>
      <c r="D2" s="3"/>
      <c r="E2" s="3"/>
      <c r="F2" s="3"/>
      <c r="G2" s="3"/>
      <c r="H2" s="3"/>
      <c r="I2" s="3"/>
      <c r="J2" s="3"/>
      <c r="K2" s="3"/>
      <c r="L2" s="3"/>
      <c r="M2" s="3"/>
      <c r="N2" s="3"/>
      <c r="O2" s="3"/>
      <c r="P2" s="3"/>
      <c r="Q2" s="3"/>
      <c r="R2" s="3"/>
      <c r="S2" s="3"/>
      <c r="T2" s="3"/>
      <c r="U2" s="3"/>
      <c r="V2" s="3"/>
      <c r="W2" s="3"/>
      <c r="X2" s="3"/>
      <c r="Y2" s="3"/>
      <c r="Z2" s="3"/>
    </row>
    <row r="3" spans="1:64" s="51" customFormat="1" ht="23.65" customHeight="1">
      <c r="A3" s="31"/>
      <c r="B3" s="5"/>
      <c r="C3" s="3"/>
      <c r="D3" s="3"/>
      <c r="E3" s="3"/>
      <c r="F3" s="3"/>
      <c r="G3" s="3"/>
      <c r="H3" s="3"/>
      <c r="I3" s="3"/>
      <c r="J3" s="3"/>
      <c r="K3" s="3"/>
      <c r="L3" s="3"/>
      <c r="M3" s="3"/>
      <c r="N3" s="3"/>
      <c r="O3" s="3"/>
      <c r="P3" s="3"/>
      <c r="Q3" s="3"/>
      <c r="R3" s="3"/>
      <c r="S3" s="3"/>
      <c r="T3" s="3"/>
      <c r="U3" s="3"/>
      <c r="V3" s="3"/>
      <c r="W3" s="3"/>
      <c r="X3" s="3"/>
      <c r="Y3" s="3"/>
      <c r="Z3" s="3"/>
    </row>
    <row r="4" spans="1:64" s="51" customFormat="1" ht="28.4" customHeight="1">
      <c r="B4" s="166" t="s">
        <v>249</v>
      </c>
      <c r="C4" s="166"/>
      <c r="D4" s="8"/>
      <c r="E4" s="8"/>
      <c r="F4" s="8"/>
      <c r="G4" s="8"/>
      <c r="H4" s="8"/>
      <c r="I4" s="8"/>
      <c r="J4" s="8"/>
      <c r="K4" s="8"/>
      <c r="L4" s="8"/>
      <c r="M4" s="8"/>
      <c r="N4" s="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51" customFormat="1" ht="23.65" customHeight="1">
      <c r="A5" s="31"/>
      <c r="B5" s="5"/>
      <c r="C5" s="3"/>
      <c r="D5" s="3"/>
      <c r="E5" s="3"/>
      <c r="F5" s="3"/>
      <c r="G5" s="3"/>
      <c r="H5" s="3"/>
      <c r="I5" s="3"/>
      <c r="J5" s="3"/>
      <c r="K5" s="3"/>
      <c r="L5" s="3"/>
      <c r="M5" s="3"/>
      <c r="N5" s="3"/>
      <c r="O5" s="3"/>
      <c r="P5" s="3"/>
      <c r="Q5" s="3"/>
      <c r="R5" s="3"/>
      <c r="S5" s="3"/>
      <c r="T5" s="3"/>
      <c r="U5" s="3"/>
      <c r="V5" s="3"/>
      <c r="W5" s="3"/>
      <c r="X5" s="3"/>
      <c r="Y5" s="3"/>
      <c r="Z5" s="3"/>
    </row>
    <row r="6" spans="1:64" s="51" customFormat="1" ht="309" customHeight="1">
      <c r="B6" s="194" t="s">
        <v>289</v>
      </c>
      <c r="C6" s="194"/>
      <c r="D6" s="194"/>
      <c r="E6" s="194"/>
      <c r="F6" s="194"/>
      <c r="G6" s="194"/>
      <c r="H6" s="194"/>
      <c r="I6" s="194"/>
      <c r="J6" s="194"/>
      <c r="K6" s="194"/>
      <c r="L6" s="194"/>
      <c r="M6" s="194"/>
      <c r="N6" s="194"/>
    </row>
    <row r="13" spans="1:64">
      <c r="D13" s="51"/>
      <c r="E13" s="51"/>
    </row>
    <row r="14" spans="1:64">
      <c r="D14" s="51"/>
      <c r="E14" s="51"/>
      <c r="I14" s="51"/>
      <c r="J14" s="51"/>
      <c r="K14" s="51"/>
      <c r="L14" s="51"/>
      <c r="M14" s="51"/>
      <c r="N14" s="51"/>
      <c r="O14" s="51"/>
      <c r="P14" s="51"/>
      <c r="Q14" s="51"/>
      <c r="R14" s="51"/>
    </row>
    <row r="15" spans="1:64">
      <c r="D15" s="51"/>
      <c r="E15" s="51"/>
      <c r="I15" s="51"/>
      <c r="J15" s="51"/>
      <c r="K15" s="51"/>
      <c r="L15" s="51"/>
      <c r="M15" s="51"/>
      <c r="N15" s="51"/>
      <c r="O15" s="51"/>
      <c r="P15" s="51"/>
    </row>
    <row r="16" spans="1:64">
      <c r="D16" s="51"/>
      <c r="E16" s="51"/>
      <c r="I16" s="51"/>
      <c r="J16" s="51"/>
      <c r="K16" s="51"/>
      <c r="L16" s="51"/>
      <c r="M16" s="51"/>
      <c r="N16" s="51"/>
      <c r="O16" s="51"/>
      <c r="P16" s="51"/>
    </row>
    <row r="17" spans="4:16">
      <c r="D17" s="51"/>
      <c r="E17" s="51"/>
      <c r="I17" s="51"/>
      <c r="J17" s="51"/>
      <c r="K17" s="51"/>
      <c r="L17" s="51"/>
      <c r="M17" s="51"/>
      <c r="N17" s="51"/>
      <c r="O17" s="51"/>
      <c r="P17" s="51"/>
    </row>
    <row r="18" spans="4:16">
      <c r="D18" s="51"/>
      <c r="E18" s="51"/>
      <c r="I18" s="51"/>
      <c r="J18" s="51"/>
      <c r="K18" s="51"/>
      <c r="L18" s="51"/>
      <c r="M18" s="51"/>
      <c r="N18" s="51"/>
      <c r="O18" s="51"/>
      <c r="P18" s="51"/>
    </row>
    <row r="19" spans="4:16">
      <c r="D19" s="51"/>
      <c r="E19" s="51"/>
      <c r="I19" s="51"/>
      <c r="J19" s="51"/>
      <c r="K19" s="51"/>
      <c r="L19" s="51"/>
      <c r="M19" s="51"/>
      <c r="N19" s="51"/>
      <c r="O19" s="51"/>
      <c r="P19" s="51"/>
    </row>
    <row r="20" spans="4:16">
      <c r="D20" s="51"/>
      <c r="E20" s="51"/>
      <c r="I20" s="51"/>
      <c r="J20" s="51"/>
      <c r="K20" s="51"/>
      <c r="L20" s="51"/>
      <c r="M20" s="51"/>
      <c r="N20" s="51"/>
      <c r="O20" s="51"/>
      <c r="P20" s="51"/>
    </row>
    <row r="21" spans="4:16">
      <c r="D21" s="51"/>
      <c r="E21" s="51"/>
      <c r="I21" s="51"/>
      <c r="J21" s="51"/>
      <c r="K21" s="51"/>
      <c r="L21" s="51"/>
      <c r="M21" s="51"/>
      <c r="N21" s="51"/>
      <c r="O21" s="51"/>
      <c r="P21" s="51"/>
    </row>
    <row r="22" spans="4:16">
      <c r="D22" s="51"/>
      <c r="E22" s="51"/>
      <c r="I22" s="51"/>
      <c r="J22" s="51"/>
      <c r="K22" s="51"/>
      <c r="L22" s="51"/>
      <c r="M22" s="51"/>
      <c r="N22" s="51"/>
      <c r="O22" s="51"/>
      <c r="P22" s="51"/>
    </row>
    <row r="23" spans="4:16">
      <c r="D23" s="51"/>
      <c r="E23" s="51"/>
      <c r="I23" s="51"/>
      <c r="J23" s="51"/>
      <c r="K23" s="51"/>
      <c r="L23" s="51"/>
      <c r="M23" s="51"/>
      <c r="N23" s="51"/>
      <c r="O23" s="51"/>
      <c r="P23" s="51"/>
    </row>
    <row r="24" spans="4:16">
      <c r="D24" s="51"/>
      <c r="E24" s="51"/>
      <c r="I24" s="51"/>
      <c r="J24" s="51"/>
      <c r="K24" s="51"/>
      <c r="L24" s="51"/>
      <c r="M24" s="51"/>
      <c r="N24" s="51"/>
      <c r="O24" s="51"/>
      <c r="P24" s="51"/>
    </row>
    <row r="25" spans="4:16">
      <c r="D25" s="51"/>
      <c r="E25" s="51"/>
      <c r="I25" s="51"/>
      <c r="J25" s="51"/>
      <c r="K25" s="51"/>
      <c r="L25" s="51"/>
      <c r="M25" s="51"/>
      <c r="N25" s="51"/>
      <c r="O25" s="51"/>
      <c r="P25" s="51"/>
    </row>
    <row r="26" spans="4:16">
      <c r="D26" s="51"/>
      <c r="E26" s="51"/>
      <c r="I26" s="51"/>
      <c r="J26" s="51"/>
      <c r="K26" s="51"/>
      <c r="L26" s="51"/>
      <c r="M26" s="51"/>
      <c r="N26" s="51"/>
      <c r="O26" s="51"/>
      <c r="P26" s="51"/>
    </row>
    <row r="27" spans="4:16">
      <c r="D27" s="51"/>
      <c r="E27" s="51"/>
      <c r="I27" s="51"/>
      <c r="J27" s="51"/>
      <c r="K27" s="51"/>
      <c r="L27" s="51"/>
      <c r="M27" s="51"/>
      <c r="N27" s="51"/>
      <c r="O27" s="51"/>
      <c r="P27" s="51"/>
    </row>
    <row r="28" spans="4:16">
      <c r="D28" s="51"/>
      <c r="E28" s="51"/>
      <c r="I28" s="51"/>
      <c r="J28" s="51"/>
      <c r="K28" s="51"/>
      <c r="L28" s="51"/>
      <c r="M28" s="51"/>
      <c r="N28" s="51"/>
      <c r="O28" s="51"/>
      <c r="P28" s="51"/>
    </row>
    <row r="29" spans="4:16">
      <c r="D29" s="51"/>
      <c r="E29" s="51"/>
      <c r="I29" s="51"/>
      <c r="J29" s="51"/>
      <c r="K29" s="51"/>
      <c r="L29" s="51"/>
      <c r="M29" s="51"/>
      <c r="N29" s="51"/>
      <c r="O29" s="51"/>
      <c r="P29" s="51"/>
    </row>
    <row r="30" spans="4:16">
      <c r="I30" s="51"/>
      <c r="J30" s="51"/>
      <c r="K30" s="51"/>
      <c r="L30" s="51"/>
      <c r="M30" s="51"/>
      <c r="N30" s="51"/>
      <c r="O30" s="51"/>
      <c r="P30" s="51"/>
    </row>
    <row r="31" spans="4:16">
      <c r="I31" s="51"/>
      <c r="J31" s="51"/>
      <c r="K31" s="51"/>
      <c r="L31" s="51"/>
      <c r="M31" s="51"/>
      <c r="N31" s="51"/>
      <c r="O31" s="51"/>
      <c r="P31" s="51"/>
    </row>
  </sheetData>
  <sheetProtection password="DC4E" sheet="1" objects="1" scenarios="1"/>
  <mergeCells count="1">
    <mergeCell ref="B6:N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W37"/>
  <sheetViews>
    <sheetView zoomScale="80" zoomScaleNormal="80" workbookViewId="0">
      <selection activeCell="K1" sqref="K1:L10"/>
    </sheetView>
  </sheetViews>
  <sheetFormatPr baseColWidth="10" defaultRowHeight="12.5"/>
  <cols>
    <col min="2" max="2" width="13.453125" bestFit="1" customWidth="1"/>
    <col min="3" max="3" width="22.81640625" customWidth="1"/>
    <col min="9" max="9" width="4" customWidth="1"/>
    <col min="10" max="10" width="3.26953125" customWidth="1"/>
    <col min="11" max="11" width="27.7265625" customWidth="1"/>
    <col min="17" max="17" width="3.54296875" customWidth="1"/>
    <col min="18" max="18" width="5" customWidth="1"/>
    <col min="19" max="19" width="4.81640625" customWidth="1"/>
    <col min="21" max="21" width="13.26953125" bestFit="1" customWidth="1"/>
    <col min="25" max="25" width="18.81640625" bestFit="1" customWidth="1"/>
  </cols>
  <sheetData>
    <row r="1" spans="1:75" ht="13">
      <c r="A1" s="181" t="s">
        <v>272</v>
      </c>
      <c r="B1" s="181"/>
      <c r="C1" s="181" t="s">
        <v>273</v>
      </c>
      <c r="D1" s="181"/>
      <c r="E1" s="181" t="s">
        <v>274</v>
      </c>
      <c r="F1" s="181"/>
      <c r="G1" s="181"/>
      <c r="H1" s="181"/>
      <c r="I1" s="181"/>
      <c r="J1" s="181"/>
      <c r="K1" s="181" t="s">
        <v>290</v>
      </c>
      <c r="L1" s="181"/>
      <c r="M1" s="181"/>
      <c r="T1" s="185"/>
      <c r="U1" s="185"/>
      <c r="V1" s="185"/>
      <c r="W1" s="185"/>
      <c r="X1" s="185"/>
      <c r="Y1" s="185"/>
      <c r="Z1" s="185" t="s">
        <v>60</v>
      </c>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t="s">
        <v>63</v>
      </c>
      <c r="BE1" s="185"/>
      <c r="BF1" s="185"/>
      <c r="BG1" s="185"/>
      <c r="BH1" s="185"/>
      <c r="BI1" s="185"/>
      <c r="BJ1" s="185"/>
      <c r="BK1" s="185"/>
      <c r="BL1" s="185"/>
      <c r="BM1" s="185"/>
      <c r="BN1" s="185"/>
      <c r="BO1" s="185"/>
      <c r="BP1" s="185"/>
      <c r="BQ1" s="185"/>
      <c r="BR1" s="185"/>
      <c r="BS1" s="185"/>
      <c r="BT1" s="185"/>
      <c r="BU1" s="185"/>
      <c r="BV1" s="185"/>
      <c r="BW1" s="185"/>
    </row>
    <row r="2" spans="1:75" ht="13">
      <c r="A2" t="s">
        <v>275</v>
      </c>
      <c r="B2" s="184" t="str">
        <f>'00.Info'!N2</f>
        <v>Versión: 1.0.3</v>
      </c>
      <c r="C2" s="181" t="s">
        <v>252</v>
      </c>
      <c r="D2" s="183" t="str">
        <f>'01.Definición de ámbito'!C7</f>
        <v>SUBDIRECCIÓN GENERAL DE ADMINISTRACIÓN ELECTRÓNICA</v>
      </c>
      <c r="E2" s="181" t="s">
        <v>25</v>
      </c>
      <c r="F2" s="183" t="str">
        <f>'02.Tecnologías'!C9</f>
        <v>Sí</v>
      </c>
      <c r="G2" s="182" t="s">
        <v>276</v>
      </c>
      <c r="H2" s="182" t="s">
        <v>277</v>
      </c>
      <c r="K2" s="189" t="s">
        <v>291</v>
      </c>
      <c r="L2" s="190">
        <f>'03.Muestra'!D45</f>
        <v>14</v>
      </c>
      <c r="M2" s="181"/>
      <c r="N2" s="51"/>
      <c r="O2" s="51"/>
      <c r="P2" s="51"/>
      <c r="T2" s="185" t="s">
        <v>278</v>
      </c>
      <c r="U2" s="185" t="s">
        <v>279</v>
      </c>
      <c r="V2" s="185" t="s">
        <v>280</v>
      </c>
      <c r="W2" s="185" t="s">
        <v>281</v>
      </c>
      <c r="X2" s="185" t="s">
        <v>282</v>
      </c>
      <c r="Y2" s="185" t="s">
        <v>47</v>
      </c>
      <c r="Z2" s="185" t="s">
        <v>144</v>
      </c>
      <c r="AA2" s="185" t="s">
        <v>145</v>
      </c>
      <c r="AB2" s="185" t="s">
        <v>146</v>
      </c>
      <c r="AC2" s="185" t="s">
        <v>147</v>
      </c>
      <c r="AD2" s="185" t="s">
        <v>148</v>
      </c>
      <c r="AE2" s="185" t="s">
        <v>149</v>
      </c>
      <c r="AF2" s="185" t="s">
        <v>150</v>
      </c>
      <c r="AG2" s="185" t="s">
        <v>151</v>
      </c>
      <c r="AH2" s="185" t="s">
        <v>152</v>
      </c>
      <c r="AI2" s="185" t="s">
        <v>153</v>
      </c>
      <c r="AJ2" s="185" t="s">
        <v>154</v>
      </c>
      <c r="AK2" s="185" t="s">
        <v>155</v>
      </c>
      <c r="AL2" s="185" t="s">
        <v>156</v>
      </c>
      <c r="AM2" s="185" t="s">
        <v>157</v>
      </c>
      <c r="AN2" s="185" t="s">
        <v>158</v>
      </c>
      <c r="AO2" s="185" t="s">
        <v>159</v>
      </c>
      <c r="AP2" s="185" t="s">
        <v>160</v>
      </c>
      <c r="AQ2" s="185" t="s">
        <v>161</v>
      </c>
      <c r="AR2" s="185" t="s">
        <v>162</v>
      </c>
      <c r="AS2" s="185" t="s">
        <v>163</v>
      </c>
      <c r="AT2" s="185" t="s">
        <v>164</v>
      </c>
      <c r="AU2" s="185" t="s">
        <v>165</v>
      </c>
      <c r="AV2" s="185" t="s">
        <v>166</v>
      </c>
      <c r="AW2" s="185" t="s">
        <v>167</v>
      </c>
      <c r="AX2" s="185" t="s">
        <v>168</v>
      </c>
      <c r="AY2" s="185" t="s">
        <v>169</v>
      </c>
      <c r="AZ2" s="185" t="s">
        <v>170</v>
      </c>
      <c r="BA2" s="185" t="s">
        <v>171</v>
      </c>
      <c r="BB2" s="185" t="s">
        <v>172</v>
      </c>
      <c r="BC2" s="185" t="s">
        <v>173</v>
      </c>
      <c r="BD2" s="185" t="s">
        <v>175</v>
      </c>
      <c r="BE2" s="185" t="s">
        <v>176</v>
      </c>
      <c r="BF2" s="185" t="s">
        <v>177</v>
      </c>
      <c r="BG2" s="185" t="s">
        <v>178</v>
      </c>
      <c r="BH2" s="185" t="s">
        <v>179</v>
      </c>
      <c r="BI2" s="185" t="s">
        <v>180</v>
      </c>
      <c r="BJ2" s="185" t="s">
        <v>181</v>
      </c>
      <c r="BK2" s="185" t="s">
        <v>182</v>
      </c>
      <c r="BL2" s="185" t="s">
        <v>183</v>
      </c>
      <c r="BM2" s="185" t="s">
        <v>184</v>
      </c>
      <c r="BN2" s="185" t="s">
        <v>185</v>
      </c>
      <c r="BO2" s="185" t="s">
        <v>186</v>
      </c>
      <c r="BP2" s="185" t="s">
        <v>187</v>
      </c>
      <c r="BQ2" s="185" t="s">
        <v>188</v>
      </c>
      <c r="BR2" s="185" t="s">
        <v>189</v>
      </c>
      <c r="BS2" s="185" t="s">
        <v>190</v>
      </c>
      <c r="BT2" s="185" t="s">
        <v>191</v>
      </c>
      <c r="BU2" s="185" t="s">
        <v>192</v>
      </c>
      <c r="BV2" s="185" t="s">
        <v>193</v>
      </c>
      <c r="BW2" s="185" t="s">
        <v>194</v>
      </c>
    </row>
    <row r="3" spans="1:75" ht="13">
      <c r="C3" s="181" t="s">
        <v>253</v>
      </c>
      <c r="D3" s="183" t="str">
        <f>'01.Definición de ámbito'!C9</f>
        <v>A13043893</v>
      </c>
      <c r="E3" s="181" t="s">
        <v>28</v>
      </c>
      <c r="F3" s="183" t="str">
        <f>'02.Tecnologías'!C10</f>
        <v>No</v>
      </c>
      <c r="G3" s="183">
        <f>'02.Tecnologías'!K13</f>
        <v>0</v>
      </c>
      <c r="H3" s="183">
        <f>'02.Tecnologías'!L13</f>
        <v>0</v>
      </c>
      <c r="K3" s="189" t="s">
        <v>292</v>
      </c>
      <c r="L3" s="190">
        <f>'03.Muestra'!D47</f>
        <v>10</v>
      </c>
      <c r="M3" s="181"/>
      <c r="N3" s="51"/>
      <c r="O3" s="51"/>
      <c r="P3" s="51"/>
      <c r="T3" s="186">
        <f>'03.Muestra'!B8</f>
        <v>1</v>
      </c>
      <c r="U3" s="186" t="str">
        <f>'03.Muestra'!C8</f>
        <v>Páginal principal</v>
      </c>
      <c r="V3" s="186" t="str">
        <f>'03.Muestra'!D8</f>
        <v>Página inicio</v>
      </c>
      <c r="W3" s="186" t="str">
        <f>'03.Muestra'!E8</f>
        <v>https://sedejudicial.madrid.org/</v>
      </c>
      <c r="X3" s="186" t="str">
        <f>IF(LEFT('03.Muestra'!F8,3)="Ej.",0,'03.Muestra'!F8)</f>
        <v>Home</v>
      </c>
      <c r="Y3" s="186">
        <f>IF(LEFT('03.Muestra'!G8,3)="Ej.",0,'03.Muestra'!G8)</f>
        <v>0</v>
      </c>
      <c r="Z3" s="184" t="str">
        <f>RESULTADOS!D19</f>
        <v>Falla</v>
      </c>
      <c r="AA3" s="184" t="str">
        <f>RESULTADOS!E19</f>
        <v>N/A</v>
      </c>
      <c r="AB3" s="184" t="str">
        <f>RESULTADOS!F19</f>
        <v>N/A</v>
      </c>
      <c r="AC3" s="184" t="str">
        <f>RESULTADOS!G19</f>
        <v>N/A</v>
      </c>
      <c r="AD3" s="184" t="str">
        <f>RESULTADOS!H19</f>
        <v>Pasa</v>
      </c>
      <c r="AE3" s="184" t="str">
        <f>RESULTADOS!I19</f>
        <v>Pasa</v>
      </c>
      <c r="AF3" s="184" t="str">
        <f>RESULTADOS!J19</f>
        <v>Pasa</v>
      </c>
      <c r="AG3" s="184" t="str">
        <f>RESULTADOS!K19</f>
        <v>Pasa</v>
      </c>
      <c r="AH3" s="184" t="str">
        <f>RESULTADOS!L19</f>
        <v>N/A</v>
      </c>
      <c r="AI3" s="184" t="str">
        <f>RESULTADOS!M19</f>
        <v>N/A</v>
      </c>
      <c r="AJ3" s="184" t="str">
        <f>RESULTADOS!N19</f>
        <v>N/A</v>
      </c>
      <c r="AK3" s="184" t="str">
        <f>RESULTADOS!O19</f>
        <v>N/A</v>
      </c>
      <c r="AL3" s="184" t="str">
        <f>RESULTADOS!P19</f>
        <v>N/A</v>
      </c>
      <c r="AM3" s="184" t="str">
        <f>RESULTADOS!Q19</f>
        <v>N/A</v>
      </c>
      <c r="AN3" s="184" t="str">
        <f>RESULTADOS!R19</f>
        <v>N/A</v>
      </c>
      <c r="AO3" s="184" t="str">
        <f>RESULTADOS!S19</f>
        <v>N/A</v>
      </c>
      <c r="AP3" s="184" t="str">
        <f>RESULTADOS!T19</f>
        <v>Pasa</v>
      </c>
      <c r="AQ3" s="184" t="str">
        <f>RESULTADOS!U19</f>
        <v>Pasa</v>
      </c>
      <c r="AR3" s="184" t="str">
        <f>RESULTADOS!V19</f>
        <v>Pasa</v>
      </c>
      <c r="AS3" s="184" t="str">
        <f>RESULTADOS!W19</f>
        <v>N/A</v>
      </c>
      <c r="AT3" s="184" t="str">
        <f>RESULTADOS!X19</f>
        <v>N/A</v>
      </c>
      <c r="AU3" s="184" t="str">
        <f>RESULTADOS!Y19</f>
        <v>Pasa</v>
      </c>
      <c r="AV3" s="184" t="str">
        <f>RESULTADOS!Z19</f>
        <v>N/A</v>
      </c>
      <c r="AW3" s="184" t="str">
        <f>RESULTADOS!AA19</f>
        <v>Falla</v>
      </c>
      <c r="AX3" s="184" t="str">
        <f>RESULTADOS!AB19</f>
        <v>N/A</v>
      </c>
      <c r="AY3" s="184" t="str">
        <f>RESULTADOS!AC19</f>
        <v>Falla</v>
      </c>
      <c r="AZ3" s="184" t="str">
        <f>RESULTADOS!AD19</f>
        <v>N/A</v>
      </c>
      <c r="BA3" s="184" t="str">
        <f>RESULTADOS!AE19</f>
        <v>Pasa</v>
      </c>
      <c r="BB3" s="184" t="str">
        <f>RESULTADOS!AF19</f>
        <v>Falla</v>
      </c>
      <c r="BC3" s="184" t="str">
        <f>RESULTADOS!AG19</f>
        <v>Pasa</v>
      </c>
      <c r="BD3" s="184" t="str">
        <f>RESULTADOS!D60</f>
        <v>N/A</v>
      </c>
      <c r="BE3" s="184" t="str">
        <f>RESULTADOS!E60</f>
        <v>N/A</v>
      </c>
      <c r="BF3" s="184" t="str">
        <f>RESULTADOS!F60</f>
        <v>N/A</v>
      </c>
      <c r="BG3" s="184" t="str">
        <f>RESULTADOS!G60</f>
        <v>Pasa</v>
      </c>
      <c r="BH3" s="184" t="str">
        <f>RESULTADOS!H60</f>
        <v>Pasa</v>
      </c>
      <c r="BI3" s="184" t="str">
        <f>RESULTADOS!I60</f>
        <v>Pasa</v>
      </c>
      <c r="BJ3" s="184" t="str">
        <f>RESULTADOS!J60</f>
        <v>N/A</v>
      </c>
      <c r="BK3" s="184" t="str">
        <f>RESULTADOS!K60</f>
        <v>Pasa</v>
      </c>
      <c r="BL3" s="184" t="str">
        <f>RESULTADOS!L60</f>
        <v>Pasa</v>
      </c>
      <c r="BM3" s="184" t="str">
        <f>RESULTADOS!M60</f>
        <v>Pasa</v>
      </c>
      <c r="BN3" s="184" t="str">
        <f>RESULTADOS!N60</f>
        <v>N/A</v>
      </c>
      <c r="BO3" s="184" t="str">
        <f>RESULTADOS!O60</f>
        <v>Pasa</v>
      </c>
      <c r="BP3" s="184" t="str">
        <f>RESULTADOS!P60</f>
        <v>Pasa</v>
      </c>
      <c r="BQ3" s="184" t="str">
        <f>RESULTADOS!Q60</f>
        <v>Pasa</v>
      </c>
      <c r="BR3" s="184" t="str">
        <f>RESULTADOS!R60</f>
        <v>N/A</v>
      </c>
      <c r="BS3" s="184" t="str">
        <f>RESULTADOS!S60</f>
        <v>Pasa</v>
      </c>
      <c r="BT3" s="184" t="str">
        <f>RESULTADOS!T60</f>
        <v>Pasa</v>
      </c>
      <c r="BU3" s="184" t="str">
        <f>RESULTADOS!U60</f>
        <v>N/A</v>
      </c>
      <c r="BV3" s="184" t="str">
        <f>RESULTADOS!V60</f>
        <v>N/A</v>
      </c>
      <c r="BW3" s="184" t="str">
        <f>RESULTADOS!W60</f>
        <v>N/A</v>
      </c>
    </row>
    <row r="4" spans="1:75" ht="13">
      <c r="C4" s="181" t="s">
        <v>254</v>
      </c>
      <c r="D4" s="183" t="str">
        <f>'01.Definición de ámbito'!C11</f>
        <v>COMUNIDAD DE MADRID</v>
      </c>
      <c r="E4" s="181" t="s">
        <v>31</v>
      </c>
      <c r="F4" s="183" t="str">
        <f>'02.Tecnologías'!C11</f>
        <v>No</v>
      </c>
      <c r="G4" s="183">
        <f>'02.Tecnologías'!K14</f>
        <v>0</v>
      </c>
      <c r="H4" s="183">
        <f>'02.Tecnologías'!L14</f>
        <v>0</v>
      </c>
      <c r="K4" s="189" t="s">
        <v>293</v>
      </c>
      <c r="L4" s="190">
        <f>'03.Muestra'!D49</f>
        <v>4</v>
      </c>
      <c r="M4" s="181"/>
      <c r="N4" s="51"/>
      <c r="O4" s="51"/>
      <c r="P4" s="51"/>
      <c r="T4" s="186">
        <f>'03.Muestra'!B9</f>
        <v>2</v>
      </c>
      <c r="U4" s="186" t="str">
        <f>'03.Muestra'!C9</f>
        <v>Conozca la sede</v>
      </c>
      <c r="V4" s="186" t="str">
        <f>'03.Muestra'!D9</f>
        <v>Pagina tipo</v>
      </c>
      <c r="W4" s="186" t="str">
        <f>'03.Muestra'!E9</f>
        <v>https://sedejudicial.madrid.org/conozcalasede</v>
      </c>
      <c r="X4" s="186" t="str">
        <f>'03.Muestra'!F9</f>
        <v>Home - Conozca la sede</v>
      </c>
      <c r="Y4" s="186">
        <f>'03.Muestra'!G9</f>
        <v>0</v>
      </c>
      <c r="Z4" s="184" t="str">
        <f>RESULTADOS!D20</f>
        <v>Falla</v>
      </c>
      <c r="AA4" s="184" t="str">
        <f>RESULTADOS!E20</f>
        <v>N/A</v>
      </c>
      <c r="AB4" s="184" t="str">
        <f>RESULTADOS!F20</f>
        <v>N/A</v>
      </c>
      <c r="AC4" s="184" t="str">
        <f>RESULTADOS!G20</f>
        <v>N/A</v>
      </c>
      <c r="AD4" s="184" t="str">
        <f>RESULTADOS!H20</f>
        <v>Pasa</v>
      </c>
      <c r="AE4" s="184" t="str">
        <f>RESULTADOS!I20</f>
        <v>Pasa</v>
      </c>
      <c r="AF4" s="184" t="str">
        <f>RESULTADOS!J20</f>
        <v>Pasa</v>
      </c>
      <c r="AG4" s="184" t="str">
        <f>RESULTADOS!K20</f>
        <v>Pasa</v>
      </c>
      <c r="AH4" s="184" t="str">
        <f>RESULTADOS!L20</f>
        <v>N/A</v>
      </c>
      <c r="AI4" s="184" t="str">
        <f>RESULTADOS!M20</f>
        <v>N/A</v>
      </c>
      <c r="AJ4" s="184" t="str">
        <f>RESULTADOS!N20</f>
        <v>N/A</v>
      </c>
      <c r="AK4" s="184" t="str">
        <f>RESULTADOS!O20</f>
        <v>N/A</v>
      </c>
      <c r="AL4" s="184" t="str">
        <f>RESULTADOS!P20</f>
        <v>N/A</v>
      </c>
      <c r="AM4" s="184" t="str">
        <f>RESULTADOS!Q20</f>
        <v>N/A</v>
      </c>
      <c r="AN4" s="184" t="str">
        <f>RESULTADOS!R20</f>
        <v>N/A</v>
      </c>
      <c r="AO4" s="184" t="str">
        <f>RESULTADOS!S20</f>
        <v>N/A</v>
      </c>
      <c r="AP4" s="184" t="str">
        <f>RESULTADOS!T20</f>
        <v>Pasa</v>
      </c>
      <c r="AQ4" s="184" t="str">
        <f>RESULTADOS!U20</f>
        <v>Pasa</v>
      </c>
      <c r="AR4" s="184" t="str">
        <f>RESULTADOS!V20</f>
        <v>Pasa</v>
      </c>
      <c r="AS4" s="184" t="str">
        <f>RESULTADOS!W20</f>
        <v>N/A</v>
      </c>
      <c r="AT4" s="184" t="str">
        <f>RESULTADOS!X20</f>
        <v>N/A</v>
      </c>
      <c r="AU4" s="184" t="str">
        <f>RESULTADOS!Y20</f>
        <v>Pasa</v>
      </c>
      <c r="AV4" s="184" t="str">
        <f>RESULTADOS!Z20</f>
        <v>N/A</v>
      </c>
      <c r="AW4" s="184" t="str">
        <f>RESULTADOS!AA20</f>
        <v>Falla</v>
      </c>
      <c r="AX4" s="184" t="str">
        <f>RESULTADOS!AB20</f>
        <v>N/A</v>
      </c>
      <c r="AY4" s="184" t="str">
        <f>RESULTADOS!AC20</f>
        <v>N/A</v>
      </c>
      <c r="AZ4" s="184" t="str">
        <f>RESULTADOS!AD20</f>
        <v>N/A</v>
      </c>
      <c r="BA4" s="184" t="str">
        <f>RESULTADOS!AE20</f>
        <v>Falla</v>
      </c>
      <c r="BB4" s="184" t="str">
        <f>RESULTADOS!AF20</f>
        <v>Falla</v>
      </c>
      <c r="BC4" s="184" t="str">
        <f>RESULTADOS!AG20</f>
        <v>Pasa</v>
      </c>
      <c r="BD4" s="184" t="str">
        <f>RESULTADOS!D61</f>
        <v>N/A</v>
      </c>
      <c r="BE4" s="184" t="str">
        <f>RESULTADOS!E61</f>
        <v>N/A</v>
      </c>
      <c r="BF4" s="184" t="str">
        <f>RESULTADOS!F61</f>
        <v>N/A</v>
      </c>
      <c r="BG4" s="184" t="str">
        <f>RESULTADOS!G61</f>
        <v>N/A</v>
      </c>
      <c r="BH4" s="184" t="str">
        <f>RESULTADOS!H61</f>
        <v>Pasa</v>
      </c>
      <c r="BI4" s="184" t="str">
        <f>RESULTADOS!I61</f>
        <v>Pasa</v>
      </c>
      <c r="BJ4" s="184" t="str">
        <f>RESULTADOS!J61</f>
        <v>N/A</v>
      </c>
      <c r="BK4" s="184" t="str">
        <f>RESULTADOS!K61</f>
        <v>Pasa</v>
      </c>
      <c r="BL4" s="184" t="str">
        <f>RESULTADOS!L61</f>
        <v>Pasa</v>
      </c>
      <c r="BM4" s="184" t="str">
        <f>RESULTADOS!M61</f>
        <v>Pasa</v>
      </c>
      <c r="BN4" s="184" t="str">
        <f>RESULTADOS!N61</f>
        <v>N/A</v>
      </c>
      <c r="BO4" s="184" t="str">
        <f>RESULTADOS!O61</f>
        <v>Pasa</v>
      </c>
      <c r="BP4" s="184" t="str">
        <f>RESULTADOS!P61</f>
        <v>Pasa</v>
      </c>
      <c r="BQ4" s="184" t="str">
        <f>RESULTADOS!Q61</f>
        <v>N/A</v>
      </c>
      <c r="BR4" s="184" t="str">
        <f>RESULTADOS!R61</f>
        <v>N/A</v>
      </c>
      <c r="BS4" s="184" t="str">
        <f>RESULTADOS!S61</f>
        <v>Pasa</v>
      </c>
      <c r="BT4" s="184" t="str">
        <f>RESULTADOS!T61</f>
        <v>Pasa</v>
      </c>
      <c r="BU4" s="184" t="str">
        <f>RESULTADOS!U61</f>
        <v>N/A</v>
      </c>
      <c r="BV4" s="184" t="str">
        <f>RESULTADOS!V61</f>
        <v>N/A</v>
      </c>
      <c r="BW4" s="184" t="str">
        <f>RESULTADOS!W61</f>
        <v>N/A</v>
      </c>
    </row>
    <row r="5" spans="1:75" ht="13">
      <c r="C5" s="181" t="s">
        <v>255</v>
      </c>
      <c r="D5" s="183" t="str">
        <f>'01.Definición de ámbito'!C13</f>
        <v>A13002908</v>
      </c>
      <c r="E5" s="181" t="s">
        <v>34</v>
      </c>
      <c r="F5" s="183" t="str">
        <f>'02.Tecnologías'!C12</f>
        <v>Sí</v>
      </c>
      <c r="G5" s="183">
        <f>'02.Tecnologías'!K15</f>
        <v>0</v>
      </c>
      <c r="H5" s="183">
        <f>'02.Tecnologías'!L15</f>
        <v>0</v>
      </c>
      <c r="K5" s="189" t="s">
        <v>294</v>
      </c>
      <c r="L5" s="190" t="str">
        <f>'03.Muestra'!D52</f>
        <v>NO</v>
      </c>
      <c r="M5" s="181"/>
      <c r="N5" s="51"/>
      <c r="O5" s="51"/>
      <c r="P5" s="51"/>
      <c r="T5" s="186">
        <f>'03.Muestra'!B10</f>
        <v>3</v>
      </c>
      <c r="U5" s="186" t="str">
        <f>'03.Muestra'!C10</f>
        <v>Tramites</v>
      </c>
      <c r="V5" s="186" t="str">
        <f>'03.Muestra'!D10</f>
        <v>Pagina tipo</v>
      </c>
      <c r="W5" s="186" t="str">
        <f>'03.Muestra'!E10</f>
        <v>https://sedejudicial.madrid.org/tramitesyservicios</v>
      </c>
      <c r="X5" s="186" t="str">
        <f>'03.Muestra'!F10</f>
        <v>Home - Tramites y servicios</v>
      </c>
      <c r="Y5" s="186">
        <f>'03.Muestra'!G10</f>
        <v>0</v>
      </c>
      <c r="Z5" s="184" t="str">
        <f>RESULTADOS!D21</f>
        <v>Falla</v>
      </c>
      <c r="AA5" s="184" t="str">
        <f>RESULTADOS!E21</f>
        <v>N/A</v>
      </c>
      <c r="AB5" s="184" t="str">
        <f>RESULTADOS!F21</f>
        <v>N/A</v>
      </c>
      <c r="AC5" s="184" t="str">
        <f>RESULTADOS!G21</f>
        <v>N/A</v>
      </c>
      <c r="AD5" s="184" t="str">
        <f>RESULTADOS!H21</f>
        <v>Falla</v>
      </c>
      <c r="AE5" s="184" t="str">
        <f>RESULTADOS!I21</f>
        <v>Pasa</v>
      </c>
      <c r="AF5" s="184" t="str">
        <f>RESULTADOS!J21</f>
        <v>Pasa</v>
      </c>
      <c r="AG5" s="184" t="str">
        <f>RESULTADOS!K21</f>
        <v>Pasa</v>
      </c>
      <c r="AH5" s="184" t="str">
        <f>RESULTADOS!L21</f>
        <v>N/A</v>
      </c>
      <c r="AI5" s="184" t="str">
        <f>RESULTADOS!M21</f>
        <v>N/A</v>
      </c>
      <c r="AJ5" s="184" t="str">
        <f>RESULTADOS!N21</f>
        <v>N/A</v>
      </c>
      <c r="AK5" s="184" t="str">
        <f>RESULTADOS!O21</f>
        <v>N/A</v>
      </c>
      <c r="AL5" s="184" t="str">
        <f>RESULTADOS!P21</f>
        <v>N/A</v>
      </c>
      <c r="AM5" s="184" t="str">
        <f>RESULTADOS!Q21</f>
        <v>N/A</v>
      </c>
      <c r="AN5" s="184" t="str">
        <f>RESULTADOS!R21</f>
        <v>N/A</v>
      </c>
      <c r="AO5" s="184" t="str">
        <f>RESULTADOS!S21</f>
        <v>N/A</v>
      </c>
      <c r="AP5" s="184" t="str">
        <f>RESULTADOS!T21</f>
        <v>Pasa</v>
      </c>
      <c r="AQ5" s="184" t="str">
        <f>RESULTADOS!U21</f>
        <v>Pasa</v>
      </c>
      <c r="AR5" s="184" t="str">
        <f>RESULTADOS!V21</f>
        <v>Pasa</v>
      </c>
      <c r="AS5" s="184" t="str">
        <f>RESULTADOS!W21</f>
        <v>N/A</v>
      </c>
      <c r="AT5" s="184" t="str">
        <f>RESULTADOS!X21</f>
        <v>N/A</v>
      </c>
      <c r="AU5" s="184" t="str">
        <f>RESULTADOS!Y21</f>
        <v>Pasa</v>
      </c>
      <c r="AV5" s="184" t="str">
        <f>RESULTADOS!Z21</f>
        <v>N/A</v>
      </c>
      <c r="AW5" s="184" t="str">
        <f>RESULTADOS!AA21</f>
        <v>Falla</v>
      </c>
      <c r="AX5" s="184" t="str">
        <f>RESULTADOS!AB21</f>
        <v>N/A</v>
      </c>
      <c r="AY5" s="184" t="str">
        <f>RESULTADOS!AC21</f>
        <v>N/A</v>
      </c>
      <c r="AZ5" s="184" t="str">
        <f>RESULTADOS!AD21</f>
        <v>N/A</v>
      </c>
      <c r="BA5" s="184" t="str">
        <f>RESULTADOS!AE21</f>
        <v>Pasa</v>
      </c>
      <c r="BB5" s="184" t="str">
        <f>RESULTADOS!AF21</f>
        <v>Falla</v>
      </c>
      <c r="BC5" s="184" t="str">
        <f>RESULTADOS!AG21</f>
        <v>Pasa</v>
      </c>
      <c r="BD5" s="184" t="str">
        <f>RESULTADOS!D62</f>
        <v>N/A</v>
      </c>
      <c r="BE5" s="184" t="str">
        <f>RESULTADOS!E62</f>
        <v>N/A</v>
      </c>
      <c r="BF5" s="184" t="str">
        <f>RESULTADOS!F62</f>
        <v>N/A</v>
      </c>
      <c r="BG5" s="184" t="str">
        <f>RESULTADOS!G62</f>
        <v>N/A</v>
      </c>
      <c r="BH5" s="184" t="str">
        <f>RESULTADOS!H62</f>
        <v>Pasa</v>
      </c>
      <c r="BI5" s="184" t="str">
        <f>RESULTADOS!I62</f>
        <v>Pasa</v>
      </c>
      <c r="BJ5" s="184" t="str">
        <f>RESULTADOS!J62</f>
        <v>N/A</v>
      </c>
      <c r="BK5" s="184" t="str">
        <f>RESULTADOS!K62</f>
        <v>Pasa</v>
      </c>
      <c r="BL5" s="184" t="str">
        <f>RESULTADOS!L62</f>
        <v>Pasa</v>
      </c>
      <c r="BM5" s="184" t="str">
        <f>RESULTADOS!M62</f>
        <v>Pasa</v>
      </c>
      <c r="BN5" s="184" t="str">
        <f>RESULTADOS!N62</f>
        <v>N/A</v>
      </c>
      <c r="BO5" s="184" t="str">
        <f>RESULTADOS!O62</f>
        <v>Pasa</v>
      </c>
      <c r="BP5" s="184" t="str">
        <f>RESULTADOS!P62</f>
        <v>Falla</v>
      </c>
      <c r="BQ5" s="184" t="str">
        <f>RESULTADOS!Q62</f>
        <v>N/A</v>
      </c>
      <c r="BR5" s="184" t="str">
        <f>RESULTADOS!R62</f>
        <v>N/A</v>
      </c>
      <c r="BS5" s="184" t="str">
        <f>RESULTADOS!S62</f>
        <v>Pasa</v>
      </c>
      <c r="BT5" s="184" t="str">
        <f>RESULTADOS!T62</f>
        <v>Pasa</v>
      </c>
      <c r="BU5" s="184" t="str">
        <f>RESULTADOS!U62</f>
        <v>N/A</v>
      </c>
      <c r="BV5" s="184" t="str">
        <f>RESULTADOS!V62</f>
        <v>N/A</v>
      </c>
      <c r="BW5" s="184" t="str">
        <f>RESULTADOS!W62</f>
        <v>N/A</v>
      </c>
    </row>
    <row r="6" spans="1:75" ht="13">
      <c r="C6" s="181" t="s">
        <v>256</v>
      </c>
      <c r="D6" s="183" t="str">
        <f>'01.Definición de ámbito'!C17</f>
        <v>MADRID DIGITAL</v>
      </c>
      <c r="E6" s="181" t="s">
        <v>39</v>
      </c>
      <c r="F6" s="183" t="str">
        <f>'02.Tecnologías'!C13</f>
        <v>Sí</v>
      </c>
      <c r="G6" s="183">
        <f>'02.Tecnologías'!K16</f>
        <v>0</v>
      </c>
      <c r="H6" s="183">
        <f>'02.Tecnologías'!L16</f>
        <v>0</v>
      </c>
      <c r="K6" s="181"/>
      <c r="L6" s="181"/>
      <c r="M6" s="181"/>
      <c r="N6" s="51"/>
      <c r="O6" s="51"/>
      <c r="P6" s="51"/>
      <c r="T6" s="186">
        <f>'03.Muestra'!B11</f>
        <v>4</v>
      </c>
      <c r="U6" s="186" t="str">
        <f>'03.Muestra'!C11</f>
        <v>Ayuda</v>
      </c>
      <c r="V6" s="186" t="str">
        <f>'03.Muestra'!D11</f>
        <v>Pagina tipo</v>
      </c>
      <c r="W6" s="186" t="str">
        <f>'03.Muestra'!E11</f>
        <v>https://sedejudicial.madrid.org/ayuda</v>
      </c>
      <c r="X6" s="186" t="str">
        <f>'03.Muestra'!F11</f>
        <v>Home - Ayuda</v>
      </c>
      <c r="Y6" s="186">
        <f>'03.Muestra'!G11</f>
        <v>0</v>
      </c>
      <c r="Z6" s="184" t="str">
        <f>RESULTADOS!D22</f>
        <v>Falla</v>
      </c>
      <c r="AA6" s="184" t="str">
        <f>RESULTADOS!E22</f>
        <v>N/A</v>
      </c>
      <c r="AB6" s="184" t="str">
        <f>RESULTADOS!F22</f>
        <v>N/A</v>
      </c>
      <c r="AC6" s="184" t="str">
        <f>RESULTADOS!G22</f>
        <v>N/A</v>
      </c>
      <c r="AD6" s="184" t="str">
        <f>RESULTADOS!H22</f>
        <v>Pasa</v>
      </c>
      <c r="AE6" s="184" t="str">
        <f>RESULTADOS!I22</f>
        <v>Pasa</v>
      </c>
      <c r="AF6" s="184" t="str">
        <f>RESULTADOS!J22</f>
        <v>Pasa</v>
      </c>
      <c r="AG6" s="184" t="str">
        <f>RESULTADOS!K22</f>
        <v>Pasa</v>
      </c>
      <c r="AH6" s="184" t="str">
        <f>RESULTADOS!L22</f>
        <v>N/A</v>
      </c>
      <c r="AI6" s="184" t="str">
        <f>RESULTADOS!M22</f>
        <v>N/A</v>
      </c>
      <c r="AJ6" s="184" t="str">
        <f>RESULTADOS!N22</f>
        <v>N/A</v>
      </c>
      <c r="AK6" s="184" t="str">
        <f>RESULTADOS!O22</f>
        <v>N/A</v>
      </c>
      <c r="AL6" s="184" t="str">
        <f>RESULTADOS!P22</f>
        <v>N/A</v>
      </c>
      <c r="AM6" s="184" t="str">
        <f>RESULTADOS!Q22</f>
        <v>N/A</v>
      </c>
      <c r="AN6" s="184" t="str">
        <f>RESULTADOS!R22</f>
        <v>N/A</v>
      </c>
      <c r="AO6" s="184" t="str">
        <f>RESULTADOS!S22</f>
        <v>N/A</v>
      </c>
      <c r="AP6" s="184" t="str">
        <f>RESULTADOS!T22</f>
        <v>Pasa</v>
      </c>
      <c r="AQ6" s="184" t="str">
        <f>RESULTADOS!U22</f>
        <v>Pasa</v>
      </c>
      <c r="AR6" s="184" t="str">
        <f>RESULTADOS!V22</f>
        <v>Pasa</v>
      </c>
      <c r="AS6" s="184" t="str">
        <f>RESULTADOS!W22</f>
        <v>N/A</v>
      </c>
      <c r="AT6" s="184" t="str">
        <f>RESULTADOS!X22</f>
        <v>N/A</v>
      </c>
      <c r="AU6" s="184" t="str">
        <f>RESULTADOS!Y22</f>
        <v>Pasa</v>
      </c>
      <c r="AV6" s="184" t="str">
        <f>RESULTADOS!Z22</f>
        <v>N/A</v>
      </c>
      <c r="AW6" s="184" t="str">
        <f>RESULTADOS!AA22</f>
        <v>Falla</v>
      </c>
      <c r="AX6" s="184" t="str">
        <f>RESULTADOS!AB22</f>
        <v>N/A</v>
      </c>
      <c r="AY6" s="184" t="str">
        <f>RESULTADOS!AC22</f>
        <v>N/A</v>
      </c>
      <c r="AZ6" s="184" t="str">
        <f>RESULTADOS!AD22</f>
        <v>N/A</v>
      </c>
      <c r="BA6" s="184" t="str">
        <f>RESULTADOS!AE22</f>
        <v>Pasa</v>
      </c>
      <c r="BB6" s="184" t="str">
        <f>RESULTADOS!AF22</f>
        <v>Falla</v>
      </c>
      <c r="BC6" s="184" t="str">
        <f>RESULTADOS!AG22</f>
        <v>Pasa</v>
      </c>
      <c r="BD6" s="184" t="str">
        <f>RESULTADOS!D63</f>
        <v>N/A</v>
      </c>
      <c r="BE6" s="184" t="str">
        <f>RESULTADOS!E63</f>
        <v>N/A</v>
      </c>
      <c r="BF6" s="184" t="str">
        <f>RESULTADOS!F63</f>
        <v>N/A</v>
      </c>
      <c r="BG6" s="184" t="str">
        <f>RESULTADOS!G63</f>
        <v>N/A</v>
      </c>
      <c r="BH6" s="184" t="str">
        <f>RESULTADOS!H63</f>
        <v>Pasa</v>
      </c>
      <c r="BI6" s="184" t="str">
        <f>RESULTADOS!I63</f>
        <v>Pasa</v>
      </c>
      <c r="BJ6" s="184" t="str">
        <f>RESULTADOS!J63</f>
        <v>N/A</v>
      </c>
      <c r="BK6" s="184" t="str">
        <f>RESULTADOS!K63</f>
        <v>Pasa</v>
      </c>
      <c r="BL6" s="184" t="str">
        <f>RESULTADOS!L63</f>
        <v>Pasa</v>
      </c>
      <c r="BM6" s="184" t="str">
        <f>RESULTADOS!M63</f>
        <v>Pasa</v>
      </c>
      <c r="BN6" s="184" t="str">
        <f>RESULTADOS!N63</f>
        <v>N/A</v>
      </c>
      <c r="BO6" s="184" t="str">
        <f>RESULTADOS!O63</f>
        <v>Pasa</v>
      </c>
      <c r="BP6" s="184" t="str">
        <f>RESULTADOS!P63</f>
        <v>Pasa</v>
      </c>
      <c r="BQ6" s="184" t="str">
        <f>RESULTADOS!Q63</f>
        <v>N/A</v>
      </c>
      <c r="BR6" s="184" t="str">
        <f>RESULTADOS!R63</f>
        <v>N/A</v>
      </c>
      <c r="BS6" s="184" t="str">
        <f>RESULTADOS!S63</f>
        <v>Pasa</v>
      </c>
      <c r="BT6" s="184" t="str">
        <f>RESULTADOS!T63</f>
        <v>Pasa</v>
      </c>
      <c r="BU6" s="184" t="str">
        <f>RESULTADOS!U63</f>
        <v>N/A</v>
      </c>
      <c r="BV6" s="184" t="str">
        <f>RESULTADOS!V63</f>
        <v>N/A</v>
      </c>
      <c r="BW6" s="184" t="str">
        <f>RESULTADOS!W63</f>
        <v>N/A</v>
      </c>
    </row>
    <row r="7" spans="1:75" ht="13">
      <c r="C7" s="181" t="s">
        <v>257</v>
      </c>
      <c r="D7" s="183" t="str">
        <f>'01.Definición de ámbito'!C19</f>
        <v>A13033692</v>
      </c>
      <c r="E7" s="181" t="s">
        <v>26</v>
      </c>
      <c r="F7" s="183" t="str">
        <f>'02.Tecnologías'!F9</f>
        <v>No</v>
      </c>
      <c r="G7" s="183">
        <f>'02.Tecnologías'!K17</f>
        <v>0</v>
      </c>
      <c r="H7" s="183">
        <f>'02.Tecnologías'!L17</f>
        <v>0</v>
      </c>
      <c r="K7" s="181"/>
      <c r="L7" s="181"/>
      <c r="M7" s="181"/>
      <c r="N7" s="51"/>
      <c r="O7" s="51"/>
      <c r="P7" s="51"/>
      <c r="T7" s="186">
        <f>'03.Muestra'!B12</f>
        <v>5</v>
      </c>
      <c r="U7" s="186" t="str">
        <f>'03.Muestra'!C12</f>
        <v>Carta de Derechos</v>
      </c>
      <c r="V7" s="186" t="str">
        <f>'03.Muestra'!D12</f>
        <v>Otras páginas</v>
      </c>
      <c r="W7" s="186" t="str">
        <f>'03.Muestra'!E12</f>
        <v>https://sedejudicial.madrid.org/conozcalasede#views-row-9</v>
      </c>
      <c r="X7" s="186" t="str">
        <f>'03.Muestra'!F12</f>
        <v>Home - Carta de Derechos de los Ciudadanos</v>
      </c>
      <c r="Y7" s="186">
        <f>'03.Muestra'!G12</f>
        <v>0</v>
      </c>
      <c r="Z7" s="184" t="str">
        <f>RESULTADOS!D23</f>
        <v>Falla</v>
      </c>
      <c r="AA7" s="184" t="str">
        <f>RESULTADOS!E23</f>
        <v>N/A</v>
      </c>
      <c r="AB7" s="184" t="str">
        <f>RESULTADOS!F23</f>
        <v>N/A</v>
      </c>
      <c r="AC7" s="184" t="str">
        <f>RESULTADOS!G23</f>
        <v>N/A</v>
      </c>
      <c r="AD7" s="184" t="str">
        <f>RESULTADOS!H23</f>
        <v>Pasa</v>
      </c>
      <c r="AE7" s="184" t="str">
        <f>RESULTADOS!I23</f>
        <v>Pasa</v>
      </c>
      <c r="AF7" s="184" t="str">
        <f>RESULTADOS!J23</f>
        <v>Pasa</v>
      </c>
      <c r="AG7" s="184" t="str">
        <f>RESULTADOS!K23</f>
        <v>Pasa</v>
      </c>
      <c r="AH7" s="184" t="str">
        <f>RESULTADOS!L23</f>
        <v>N/A</v>
      </c>
      <c r="AI7" s="184" t="str">
        <f>RESULTADOS!M23</f>
        <v>N/A</v>
      </c>
      <c r="AJ7" s="184" t="str">
        <f>RESULTADOS!N23</f>
        <v>N/A</v>
      </c>
      <c r="AK7" s="184" t="str">
        <f>RESULTADOS!O23</f>
        <v>N/A</v>
      </c>
      <c r="AL7" s="184" t="str">
        <f>RESULTADOS!P23</f>
        <v>N/A</v>
      </c>
      <c r="AM7" s="184" t="str">
        <f>RESULTADOS!Q23</f>
        <v>N/A</v>
      </c>
      <c r="AN7" s="184" t="str">
        <f>RESULTADOS!R23</f>
        <v>N/A</v>
      </c>
      <c r="AO7" s="184" t="str">
        <f>RESULTADOS!S23</f>
        <v>N/A</v>
      </c>
      <c r="AP7" s="184" t="str">
        <f>RESULTADOS!T23</f>
        <v>Pasa</v>
      </c>
      <c r="AQ7" s="184" t="str">
        <f>RESULTADOS!U23</f>
        <v>Pasa</v>
      </c>
      <c r="AR7" s="184" t="str">
        <f>RESULTADOS!V23</f>
        <v>Pasa</v>
      </c>
      <c r="AS7" s="184" t="str">
        <f>RESULTADOS!W23</f>
        <v>N/A</v>
      </c>
      <c r="AT7" s="184" t="str">
        <f>RESULTADOS!X23</f>
        <v>N/A</v>
      </c>
      <c r="AU7" s="184" t="str">
        <f>RESULTADOS!Y23</f>
        <v>Pasa</v>
      </c>
      <c r="AV7" s="184" t="str">
        <f>RESULTADOS!Z23</f>
        <v>N/A</v>
      </c>
      <c r="AW7" s="184" t="str">
        <f>RESULTADOS!AA23</f>
        <v>Falla</v>
      </c>
      <c r="AX7" s="184" t="str">
        <f>RESULTADOS!AB23</f>
        <v>N/A</v>
      </c>
      <c r="AY7" s="184" t="str">
        <f>RESULTADOS!AC23</f>
        <v>N/A</v>
      </c>
      <c r="AZ7" s="184" t="str">
        <f>RESULTADOS!AD23</f>
        <v>N/A</v>
      </c>
      <c r="BA7" s="184" t="str">
        <f>RESULTADOS!AE23</f>
        <v>Pasa</v>
      </c>
      <c r="BB7" s="184" t="str">
        <f>RESULTADOS!AF23</f>
        <v>Falla</v>
      </c>
      <c r="BC7" s="184" t="str">
        <f>RESULTADOS!AG23</f>
        <v>Pasa</v>
      </c>
      <c r="BD7" s="184" t="str">
        <f>RESULTADOS!D64</f>
        <v>N/A</v>
      </c>
      <c r="BE7" s="184" t="str">
        <f>RESULTADOS!E64</f>
        <v>N/A</v>
      </c>
      <c r="BF7" s="184" t="str">
        <f>RESULTADOS!F64</f>
        <v>N/A</v>
      </c>
      <c r="BG7" s="184" t="str">
        <f>RESULTADOS!G64</f>
        <v>N/A</v>
      </c>
      <c r="BH7" s="184" t="str">
        <f>RESULTADOS!H64</f>
        <v>Pasa</v>
      </c>
      <c r="BI7" s="184" t="str">
        <f>RESULTADOS!I64</f>
        <v>Pasa</v>
      </c>
      <c r="BJ7" s="184" t="str">
        <f>RESULTADOS!J64</f>
        <v>N/A</v>
      </c>
      <c r="BK7" s="184" t="str">
        <f>RESULTADOS!K64</f>
        <v>Pasa</v>
      </c>
      <c r="BL7" s="184" t="str">
        <f>RESULTADOS!L64</f>
        <v>Pasa</v>
      </c>
      <c r="BM7" s="184" t="str">
        <f>RESULTADOS!M64</f>
        <v>Pasa</v>
      </c>
      <c r="BN7" s="184" t="str">
        <f>RESULTADOS!N64</f>
        <v>N/A</v>
      </c>
      <c r="BO7" s="184" t="str">
        <f>RESULTADOS!O64</f>
        <v>Pasa</v>
      </c>
      <c r="BP7" s="184" t="str">
        <f>RESULTADOS!P64</f>
        <v>Pasa</v>
      </c>
      <c r="BQ7" s="184" t="str">
        <f>RESULTADOS!Q64</f>
        <v>N/A</v>
      </c>
      <c r="BR7" s="184" t="str">
        <f>RESULTADOS!R64</f>
        <v>N/A</v>
      </c>
      <c r="BS7" s="184" t="str">
        <f>RESULTADOS!S64</f>
        <v>Pasa</v>
      </c>
      <c r="BT7" s="184" t="str">
        <f>RESULTADOS!T64</f>
        <v>Pasa</v>
      </c>
      <c r="BU7" s="184" t="str">
        <f>RESULTADOS!U64</f>
        <v>N/A</v>
      </c>
      <c r="BV7" s="184" t="str">
        <f>RESULTADOS!V64</f>
        <v>N/A</v>
      </c>
      <c r="BW7" s="184" t="str">
        <f>RESULTADOS!W64</f>
        <v>N/A</v>
      </c>
    </row>
    <row r="8" spans="1:75" ht="13">
      <c r="C8" s="181" t="s">
        <v>258</v>
      </c>
      <c r="D8" s="183" t="str">
        <f>'01.Definición de ámbito'!C21</f>
        <v>MD_CANALES_DIGITALES@madrid.org</v>
      </c>
      <c r="E8" s="181" t="s">
        <v>29</v>
      </c>
      <c r="F8" s="183" t="str">
        <f>'02.Tecnologías'!F10</f>
        <v>No</v>
      </c>
      <c r="G8" s="183">
        <f>'02.Tecnologías'!K18</f>
        <v>0</v>
      </c>
      <c r="H8" s="183">
        <f>'02.Tecnologías'!L18</f>
        <v>0</v>
      </c>
      <c r="K8" s="181"/>
      <c r="L8" s="181"/>
      <c r="M8" s="181"/>
      <c r="N8" s="51"/>
      <c r="O8" s="51"/>
      <c r="P8" s="51"/>
      <c r="T8" s="186">
        <f>'03.Muestra'!B13</f>
        <v>6</v>
      </c>
      <c r="U8" s="186" t="str">
        <f>'03.Muestra'!C13</f>
        <v>Firmas y certificados</v>
      </c>
      <c r="V8" s="186" t="str">
        <f>'03.Muestra'!D13</f>
        <v>Aleatoria</v>
      </c>
      <c r="W8" s="186" t="str">
        <f>'03.Muestra'!E13</f>
        <v>https://sedejudicial.madrid.org/conozcalasede#views-row-2</v>
      </c>
      <c r="X8" s="186" t="str">
        <f>'03.Muestra'!F13</f>
        <v>Home - Firmas y certificados electrónicos admitidos</v>
      </c>
      <c r="Y8" s="186">
        <f>'03.Muestra'!G13</f>
        <v>0</v>
      </c>
      <c r="Z8" s="184" t="str">
        <f>RESULTADOS!D24</f>
        <v>Falla</v>
      </c>
      <c r="AA8" s="184" t="str">
        <f>RESULTADOS!E24</f>
        <v>N/A</v>
      </c>
      <c r="AB8" s="184" t="str">
        <f>RESULTADOS!F24</f>
        <v>N/A</v>
      </c>
      <c r="AC8" s="184" t="str">
        <f>RESULTADOS!G24</f>
        <v>N/A</v>
      </c>
      <c r="AD8" s="184" t="str">
        <f>RESULTADOS!H24</f>
        <v>Pasa</v>
      </c>
      <c r="AE8" s="184" t="str">
        <f>RESULTADOS!I24</f>
        <v>Pasa</v>
      </c>
      <c r="AF8" s="184" t="str">
        <f>RESULTADOS!J24</f>
        <v>Pasa</v>
      </c>
      <c r="AG8" s="184" t="str">
        <f>RESULTADOS!K24</f>
        <v>Pasa</v>
      </c>
      <c r="AH8" s="184" t="str">
        <f>RESULTADOS!L24</f>
        <v>N/A</v>
      </c>
      <c r="AI8" s="184" t="str">
        <f>RESULTADOS!M24</f>
        <v>N/A</v>
      </c>
      <c r="AJ8" s="184" t="str">
        <f>RESULTADOS!N24</f>
        <v>N/A</v>
      </c>
      <c r="AK8" s="184" t="str">
        <f>RESULTADOS!O24</f>
        <v>N/A</v>
      </c>
      <c r="AL8" s="184" t="str">
        <f>RESULTADOS!P24</f>
        <v>N/A</v>
      </c>
      <c r="AM8" s="184" t="str">
        <f>RESULTADOS!Q24</f>
        <v>N/A</v>
      </c>
      <c r="AN8" s="184" t="str">
        <f>RESULTADOS!R24</f>
        <v>N/A</v>
      </c>
      <c r="AO8" s="184" t="str">
        <f>RESULTADOS!S24</f>
        <v>N/A</v>
      </c>
      <c r="AP8" s="184" t="str">
        <f>RESULTADOS!T24</f>
        <v>Pasa</v>
      </c>
      <c r="AQ8" s="184" t="str">
        <f>RESULTADOS!U24</f>
        <v>Pasa</v>
      </c>
      <c r="AR8" s="184" t="str">
        <f>RESULTADOS!V24</f>
        <v>Pasa</v>
      </c>
      <c r="AS8" s="184" t="str">
        <f>RESULTADOS!W24</f>
        <v>N/A</v>
      </c>
      <c r="AT8" s="184" t="str">
        <f>RESULTADOS!X24</f>
        <v>N/A</v>
      </c>
      <c r="AU8" s="184" t="str">
        <f>RESULTADOS!Y24</f>
        <v>Pasa</v>
      </c>
      <c r="AV8" s="184" t="str">
        <f>RESULTADOS!Z24</f>
        <v>N/A</v>
      </c>
      <c r="AW8" s="184" t="str">
        <f>RESULTADOS!AA24</f>
        <v>Falla</v>
      </c>
      <c r="AX8" s="184" t="str">
        <f>RESULTADOS!AB24</f>
        <v>N/A</v>
      </c>
      <c r="AY8" s="184" t="str">
        <f>RESULTADOS!AC24</f>
        <v>N/A</v>
      </c>
      <c r="AZ8" s="184" t="str">
        <f>RESULTADOS!AD24</f>
        <v>N/A</v>
      </c>
      <c r="BA8" s="184" t="str">
        <f>RESULTADOS!AE24</f>
        <v>Pasa</v>
      </c>
      <c r="BB8" s="184" t="str">
        <f>RESULTADOS!AF24</f>
        <v>Falla</v>
      </c>
      <c r="BC8" s="184" t="str">
        <f>RESULTADOS!AG24</f>
        <v>Pasa</v>
      </c>
      <c r="BD8" s="184" t="str">
        <f>RESULTADOS!D65</f>
        <v>N/A</v>
      </c>
      <c r="BE8" s="184" t="str">
        <f>RESULTADOS!E65</f>
        <v>N/A</v>
      </c>
      <c r="BF8" s="184" t="str">
        <f>RESULTADOS!F65</f>
        <v>N/A</v>
      </c>
      <c r="BG8" s="184" t="str">
        <f>RESULTADOS!G65</f>
        <v>N/A</v>
      </c>
      <c r="BH8" s="184" t="str">
        <f>RESULTADOS!H65</f>
        <v>Pasa</v>
      </c>
      <c r="BI8" s="184" t="str">
        <f>RESULTADOS!I65</f>
        <v>Pasa</v>
      </c>
      <c r="BJ8" s="184" t="str">
        <f>RESULTADOS!J65</f>
        <v>N/A</v>
      </c>
      <c r="BK8" s="184" t="str">
        <f>RESULTADOS!K65</f>
        <v>Pasa</v>
      </c>
      <c r="BL8" s="184" t="str">
        <f>RESULTADOS!L65</f>
        <v>Pasa</v>
      </c>
      <c r="BM8" s="184" t="str">
        <f>RESULTADOS!M65</f>
        <v>Pasa</v>
      </c>
      <c r="BN8" s="184" t="str">
        <f>RESULTADOS!N65</f>
        <v>N/A</v>
      </c>
      <c r="BO8" s="184" t="str">
        <f>RESULTADOS!O65</f>
        <v>Pasa</v>
      </c>
      <c r="BP8" s="184" t="str">
        <f>RESULTADOS!P65</f>
        <v>Pasa</v>
      </c>
      <c r="BQ8" s="184" t="str">
        <f>RESULTADOS!Q65</f>
        <v>N/A</v>
      </c>
      <c r="BR8" s="184" t="str">
        <f>RESULTADOS!R65</f>
        <v>N/A</v>
      </c>
      <c r="BS8" s="184" t="str">
        <f>RESULTADOS!S65</f>
        <v>Pasa</v>
      </c>
      <c r="BT8" s="184" t="str">
        <f>RESULTADOS!T65</f>
        <v>Pasa</v>
      </c>
      <c r="BU8" s="184" t="str">
        <f>RESULTADOS!U65</f>
        <v>N/A</v>
      </c>
      <c r="BV8" s="184" t="str">
        <f>RESULTADOS!V65</f>
        <v>N/A</v>
      </c>
      <c r="BW8" s="184" t="str">
        <f>RESULTADOS!W65</f>
        <v>N/A</v>
      </c>
    </row>
    <row r="9" spans="1:75" ht="13">
      <c r="C9" s="181" t="s">
        <v>259</v>
      </c>
      <c r="D9" s="183" t="str">
        <f>'01.Definición de ámbito'!C25</f>
        <v>Mayoritariamente estático</v>
      </c>
      <c r="E9" s="181" t="s">
        <v>32</v>
      </c>
      <c r="F9" s="183" t="str">
        <f>'02.Tecnologías'!F11</f>
        <v>No</v>
      </c>
      <c r="G9" s="183">
        <f>'02.Tecnologías'!K19</f>
        <v>0</v>
      </c>
      <c r="H9" s="183">
        <f>'02.Tecnologías'!L19</f>
        <v>0</v>
      </c>
      <c r="K9" s="181"/>
      <c r="L9" s="181"/>
      <c r="M9" s="181"/>
      <c r="N9" s="51"/>
      <c r="O9" s="51"/>
      <c r="P9" s="51"/>
      <c r="T9" s="186">
        <f>'03.Muestra'!B14</f>
        <v>7</v>
      </c>
      <c r="U9" s="186" t="str">
        <f>'03.Muestra'!C14</f>
        <v>Verificación</v>
      </c>
      <c r="V9" s="186" t="str">
        <f>'03.Muestra'!D14</f>
        <v>Otras páginas</v>
      </c>
      <c r="W9" s="186" t="str">
        <f>'03.Muestra'!E14</f>
        <v>https://sedejudicial.madrid.org/conozcalasede#views-row-3</v>
      </c>
      <c r="X9" s="186" t="str">
        <f>'03.Muestra'!F14</f>
        <v>Home - Verificación de certificados de la Sede</v>
      </c>
      <c r="Y9" s="186">
        <f>'03.Muestra'!G14</f>
        <v>0</v>
      </c>
      <c r="Z9" s="184" t="str">
        <f>RESULTADOS!D25</f>
        <v>Falla</v>
      </c>
      <c r="AA9" s="184" t="str">
        <f>RESULTADOS!E25</f>
        <v>N/A</v>
      </c>
      <c r="AB9" s="184" t="str">
        <f>RESULTADOS!F25</f>
        <v>N/A</v>
      </c>
      <c r="AC9" s="184" t="str">
        <f>RESULTADOS!G25</f>
        <v>N/A</v>
      </c>
      <c r="AD9" s="184" t="str">
        <f>RESULTADOS!H25</f>
        <v>Pasa</v>
      </c>
      <c r="AE9" s="184" t="str">
        <f>RESULTADOS!I25</f>
        <v>Pasa</v>
      </c>
      <c r="AF9" s="184" t="str">
        <f>RESULTADOS!J25</f>
        <v>Pasa</v>
      </c>
      <c r="AG9" s="184" t="str">
        <f>RESULTADOS!K25</f>
        <v>Pasa</v>
      </c>
      <c r="AH9" s="184" t="str">
        <f>RESULTADOS!L25</f>
        <v>N/A</v>
      </c>
      <c r="AI9" s="184" t="str">
        <f>RESULTADOS!M25</f>
        <v>N/A</v>
      </c>
      <c r="AJ9" s="184" t="str">
        <f>RESULTADOS!N25</f>
        <v>N/A</v>
      </c>
      <c r="AK9" s="184" t="str">
        <f>RESULTADOS!O25</f>
        <v>N/A</v>
      </c>
      <c r="AL9" s="184" t="str">
        <f>RESULTADOS!P25</f>
        <v>N/A</v>
      </c>
      <c r="AM9" s="184" t="str">
        <f>RESULTADOS!Q25</f>
        <v>N/A</v>
      </c>
      <c r="AN9" s="184" t="str">
        <f>RESULTADOS!R25</f>
        <v>N/A</v>
      </c>
      <c r="AO9" s="184" t="str">
        <f>RESULTADOS!S25</f>
        <v>N/A</v>
      </c>
      <c r="AP9" s="184" t="str">
        <f>RESULTADOS!T25</f>
        <v>Pasa</v>
      </c>
      <c r="AQ9" s="184" t="str">
        <f>RESULTADOS!U25</f>
        <v>Pasa</v>
      </c>
      <c r="AR9" s="184" t="str">
        <f>RESULTADOS!V25</f>
        <v>Pasa</v>
      </c>
      <c r="AS9" s="184" t="str">
        <f>RESULTADOS!W25</f>
        <v>N/A</v>
      </c>
      <c r="AT9" s="184" t="str">
        <f>RESULTADOS!X25</f>
        <v>N/A</v>
      </c>
      <c r="AU9" s="184" t="str">
        <f>RESULTADOS!Y25</f>
        <v>Pasa</v>
      </c>
      <c r="AV9" s="184" t="str">
        <f>RESULTADOS!Z25</f>
        <v>N/A</v>
      </c>
      <c r="AW9" s="184" t="str">
        <f>RESULTADOS!AA25</f>
        <v>Falla</v>
      </c>
      <c r="AX9" s="184" t="str">
        <f>RESULTADOS!AB25</f>
        <v>N/A</v>
      </c>
      <c r="AY9" s="184" t="str">
        <f>RESULTADOS!AC25</f>
        <v>N/A</v>
      </c>
      <c r="AZ9" s="184" t="str">
        <f>RESULTADOS!AD25</f>
        <v>N/A</v>
      </c>
      <c r="BA9" s="184" t="str">
        <f>RESULTADOS!AE25</f>
        <v>Pasa</v>
      </c>
      <c r="BB9" s="184" t="str">
        <f>RESULTADOS!AF25</f>
        <v>Falla</v>
      </c>
      <c r="BC9" s="184" t="str">
        <f>RESULTADOS!AG25</f>
        <v>Pasa</v>
      </c>
      <c r="BD9" s="184" t="str">
        <f>RESULTADOS!D66</f>
        <v>N/A</v>
      </c>
      <c r="BE9" s="184" t="str">
        <f>RESULTADOS!E66</f>
        <v>N/A</v>
      </c>
      <c r="BF9" s="184" t="str">
        <f>RESULTADOS!F66</f>
        <v>N/A</v>
      </c>
      <c r="BG9" s="184" t="str">
        <f>RESULTADOS!G66</f>
        <v>N/A</v>
      </c>
      <c r="BH9" s="184" t="str">
        <f>RESULTADOS!H66</f>
        <v>Pasa</v>
      </c>
      <c r="BI9" s="184" t="str">
        <f>RESULTADOS!I66</f>
        <v>Pasa</v>
      </c>
      <c r="BJ9" s="184" t="str">
        <f>RESULTADOS!J66</f>
        <v>N/A</v>
      </c>
      <c r="BK9" s="184" t="str">
        <f>RESULTADOS!K66</f>
        <v>Pasa</v>
      </c>
      <c r="BL9" s="184" t="str">
        <f>RESULTADOS!L66</f>
        <v>Pasa</v>
      </c>
      <c r="BM9" s="184" t="str">
        <f>RESULTADOS!M66</f>
        <v>Pasa</v>
      </c>
      <c r="BN9" s="184" t="str">
        <f>RESULTADOS!N66</f>
        <v>N/A</v>
      </c>
      <c r="BO9" s="184" t="str">
        <f>RESULTADOS!O66</f>
        <v>Pasa</v>
      </c>
      <c r="BP9" s="184" t="str">
        <f>RESULTADOS!P66</f>
        <v>Pasa</v>
      </c>
      <c r="BQ9" s="184" t="str">
        <f>RESULTADOS!Q66</f>
        <v>N/A</v>
      </c>
      <c r="BR9" s="184" t="str">
        <f>RESULTADOS!R66</f>
        <v>N/A</v>
      </c>
      <c r="BS9" s="184" t="str">
        <f>RESULTADOS!S66</f>
        <v>Pasa</v>
      </c>
      <c r="BT9" s="184" t="str">
        <f>RESULTADOS!T66</f>
        <v>Pasa</v>
      </c>
      <c r="BU9" s="184" t="str">
        <f>RESULTADOS!U66</f>
        <v>N/A</v>
      </c>
      <c r="BV9" s="184" t="str">
        <f>RESULTADOS!V66</f>
        <v>N/A</v>
      </c>
      <c r="BW9" s="184" t="str">
        <f>RESULTADOS!W66</f>
        <v>N/A</v>
      </c>
    </row>
    <row r="10" spans="1:75" ht="13">
      <c r="C10" s="181" t="s">
        <v>260</v>
      </c>
      <c r="D10" s="183" t="str">
        <f>'01.Definición de ámbito'!C27</f>
        <v>Sede Judicial Electrónica de la Comunidad de Madrid</v>
      </c>
      <c r="E10" s="181" t="s">
        <v>35</v>
      </c>
      <c r="F10" s="183" t="str">
        <f>'02.Tecnologías'!F12</f>
        <v>No</v>
      </c>
      <c r="G10" s="183">
        <f>'02.Tecnologías'!K20</f>
        <v>0</v>
      </c>
      <c r="H10" s="183">
        <f>'02.Tecnologías'!L20</f>
        <v>0</v>
      </c>
      <c r="K10" s="181" t="s">
        <v>295</v>
      </c>
      <c r="L10" s="181"/>
      <c r="M10" s="181"/>
      <c r="N10" s="51"/>
      <c r="O10" s="51"/>
      <c r="P10" s="51"/>
      <c r="T10" s="186">
        <f>'03.Muestra'!B15</f>
        <v>8</v>
      </c>
      <c r="U10" s="186" t="str">
        <f>'03.Muestra'!C15</f>
        <v>Sugerencias y quejas</v>
      </c>
      <c r="V10" s="186" t="str">
        <f>'03.Muestra'!D15</f>
        <v>Aleatoria</v>
      </c>
      <c r="W10" s="186" t="str">
        <f>'03.Muestra'!E15</f>
        <v>https://sedejudicial.madrid.org/conozcalasede#views-row-10</v>
      </c>
      <c r="X10" s="186" t="str">
        <f>'03.Muestra'!F15</f>
        <v>Home - Sugerencias y quejas</v>
      </c>
      <c r="Y10" s="186">
        <f>'03.Muestra'!G15</f>
        <v>0</v>
      </c>
      <c r="Z10" s="184" t="str">
        <f>RESULTADOS!D26</f>
        <v>Falla</v>
      </c>
      <c r="AA10" s="184" t="str">
        <f>RESULTADOS!E26</f>
        <v>N/A</v>
      </c>
      <c r="AB10" s="184" t="str">
        <f>RESULTADOS!F26</f>
        <v>N/A</v>
      </c>
      <c r="AC10" s="184" t="str">
        <f>RESULTADOS!G26</f>
        <v>N/A</v>
      </c>
      <c r="AD10" s="184" t="str">
        <f>RESULTADOS!H26</f>
        <v>Pasa</v>
      </c>
      <c r="AE10" s="184" t="str">
        <f>RESULTADOS!I26</f>
        <v>Pasa</v>
      </c>
      <c r="AF10" s="184" t="str">
        <f>RESULTADOS!J26</f>
        <v>Pasa</v>
      </c>
      <c r="AG10" s="184" t="str">
        <f>RESULTADOS!K26</f>
        <v>Pasa</v>
      </c>
      <c r="AH10" s="184" t="str">
        <f>RESULTADOS!L26</f>
        <v>N/A</v>
      </c>
      <c r="AI10" s="184" t="str">
        <f>RESULTADOS!M26</f>
        <v>N/A</v>
      </c>
      <c r="AJ10" s="184" t="str">
        <f>RESULTADOS!N26</f>
        <v>N/A</v>
      </c>
      <c r="AK10" s="184" t="str">
        <f>RESULTADOS!O26</f>
        <v>N/A</v>
      </c>
      <c r="AL10" s="184" t="str">
        <f>RESULTADOS!P26</f>
        <v>N/A</v>
      </c>
      <c r="AM10" s="184" t="str">
        <f>RESULTADOS!Q26</f>
        <v>N/A</v>
      </c>
      <c r="AN10" s="184" t="str">
        <f>RESULTADOS!R26</f>
        <v>N/A</v>
      </c>
      <c r="AO10" s="184" t="str">
        <f>RESULTADOS!S26</f>
        <v>N/A</v>
      </c>
      <c r="AP10" s="184" t="str">
        <f>RESULTADOS!T26</f>
        <v>Pasa</v>
      </c>
      <c r="AQ10" s="184" t="str">
        <f>RESULTADOS!U26</f>
        <v>Pasa</v>
      </c>
      <c r="AR10" s="184" t="str">
        <f>RESULTADOS!V26</f>
        <v>Pasa</v>
      </c>
      <c r="AS10" s="184" t="str">
        <f>RESULTADOS!W26</f>
        <v>N/A</v>
      </c>
      <c r="AT10" s="184" t="str">
        <f>RESULTADOS!X26</f>
        <v>N/A</v>
      </c>
      <c r="AU10" s="184" t="str">
        <f>RESULTADOS!Y26</f>
        <v>Pasa</v>
      </c>
      <c r="AV10" s="184" t="str">
        <f>RESULTADOS!Z26</f>
        <v>N/A</v>
      </c>
      <c r="AW10" s="184" t="str">
        <f>RESULTADOS!AA26</f>
        <v>Falla</v>
      </c>
      <c r="AX10" s="184" t="str">
        <f>RESULTADOS!AB26</f>
        <v>N/A</v>
      </c>
      <c r="AY10" s="184" t="str">
        <f>RESULTADOS!AC26</f>
        <v>N/A</v>
      </c>
      <c r="AZ10" s="184" t="str">
        <f>RESULTADOS!AD26</f>
        <v>N/A</v>
      </c>
      <c r="BA10" s="184" t="str">
        <f>RESULTADOS!AE26</f>
        <v>Pasa</v>
      </c>
      <c r="BB10" s="184" t="str">
        <f>RESULTADOS!AF26</f>
        <v>Falla</v>
      </c>
      <c r="BC10" s="184" t="str">
        <f>RESULTADOS!AG26</f>
        <v>Pasa</v>
      </c>
      <c r="BD10" s="184" t="str">
        <f>RESULTADOS!D67</f>
        <v>N/A</v>
      </c>
      <c r="BE10" s="184" t="str">
        <f>RESULTADOS!E67</f>
        <v>N/A</v>
      </c>
      <c r="BF10" s="184" t="str">
        <f>RESULTADOS!F67</f>
        <v>N/A</v>
      </c>
      <c r="BG10" s="184" t="str">
        <f>RESULTADOS!G67</f>
        <v>N/A</v>
      </c>
      <c r="BH10" s="184" t="str">
        <f>RESULTADOS!H67</f>
        <v>Pasa</v>
      </c>
      <c r="BI10" s="184" t="str">
        <f>RESULTADOS!I67</f>
        <v>Pasa</v>
      </c>
      <c r="BJ10" s="184" t="str">
        <f>RESULTADOS!J67</f>
        <v>N/A</v>
      </c>
      <c r="BK10" s="184" t="str">
        <f>RESULTADOS!K67</f>
        <v>Pasa</v>
      </c>
      <c r="BL10" s="184" t="str">
        <f>RESULTADOS!L67</f>
        <v>Pasa</v>
      </c>
      <c r="BM10" s="184" t="str">
        <f>RESULTADOS!M67</f>
        <v>Pasa</v>
      </c>
      <c r="BN10" s="184" t="str">
        <f>RESULTADOS!N67</f>
        <v>N/A</v>
      </c>
      <c r="BO10" s="184" t="str">
        <f>RESULTADOS!O67</f>
        <v>Pasa</v>
      </c>
      <c r="BP10" s="184" t="str">
        <f>RESULTADOS!P67</f>
        <v>Pasa</v>
      </c>
      <c r="BQ10" s="184" t="str">
        <f>RESULTADOS!Q67</f>
        <v>N/A</v>
      </c>
      <c r="BR10" s="184" t="str">
        <f>RESULTADOS!R67</f>
        <v>N/A</v>
      </c>
      <c r="BS10" s="184" t="str">
        <f>RESULTADOS!S67</f>
        <v>Pasa</v>
      </c>
      <c r="BT10" s="184" t="str">
        <f>RESULTADOS!T67</f>
        <v>Pasa</v>
      </c>
      <c r="BU10" s="184" t="str">
        <f>RESULTADOS!U67</f>
        <v>N/A</v>
      </c>
      <c r="BV10" s="184" t="str">
        <f>RESULTADOS!V67</f>
        <v>N/A</v>
      </c>
      <c r="BW10" s="184" t="str">
        <f>RESULTADOS!W67</f>
        <v>N/A</v>
      </c>
    </row>
    <row r="11" spans="1:75" ht="13">
      <c r="C11" s="181" t="s">
        <v>261</v>
      </c>
      <c r="D11" s="183" t="str">
        <f>'01.Definición de ámbito'!C29</f>
        <v>https://sedejudicial.madrid.org</v>
      </c>
      <c r="E11" s="181" t="s">
        <v>40</v>
      </c>
      <c r="F11" s="183" t="str">
        <f>'02.Tecnologías'!F13</f>
        <v>No</v>
      </c>
      <c r="G11" s="183">
        <f>'02.Tecnologías'!K21</f>
        <v>0</v>
      </c>
      <c r="H11" s="183">
        <f>'02.Tecnologías'!L21</f>
        <v>0</v>
      </c>
      <c r="K11" s="181" t="s">
        <v>132</v>
      </c>
      <c r="L11" s="181"/>
      <c r="M11" s="181"/>
      <c r="N11" s="181"/>
      <c r="O11" s="181"/>
      <c r="P11" s="181"/>
      <c r="T11" s="186">
        <f>'03.Muestra'!B16</f>
        <v>9</v>
      </c>
      <c r="U11" s="186" t="str">
        <f>'03.Muestra'!C16</f>
        <v>Protección de datos</v>
      </c>
      <c r="V11" s="186" t="str">
        <f>'03.Muestra'!D16</f>
        <v>Otras páginas</v>
      </c>
      <c r="W11" s="186" t="str">
        <f>'03.Muestra'!E16</f>
        <v>https://sedejudicial.madrid.org/conozcalasede#views-row-11</v>
      </c>
      <c r="X11" s="186" t="str">
        <f>'03.Muestra'!F16</f>
        <v>Home - Protección de datos</v>
      </c>
      <c r="Y11" s="186">
        <f>'03.Muestra'!G16</f>
        <v>0</v>
      </c>
      <c r="Z11" s="184" t="str">
        <f>RESULTADOS!D27</f>
        <v>Falla</v>
      </c>
      <c r="AA11" s="184" t="str">
        <f>RESULTADOS!E27</f>
        <v>N/A</v>
      </c>
      <c r="AB11" s="184" t="str">
        <f>RESULTADOS!F27</f>
        <v>N/A</v>
      </c>
      <c r="AC11" s="184" t="str">
        <f>RESULTADOS!G27</f>
        <v>N/A</v>
      </c>
      <c r="AD11" s="184" t="str">
        <f>RESULTADOS!H27</f>
        <v>Pasa</v>
      </c>
      <c r="AE11" s="184" t="str">
        <f>RESULTADOS!I27</f>
        <v>Pasa</v>
      </c>
      <c r="AF11" s="184" t="str">
        <f>RESULTADOS!J27</f>
        <v>Pasa</v>
      </c>
      <c r="AG11" s="184" t="str">
        <f>RESULTADOS!K27</f>
        <v>Pasa</v>
      </c>
      <c r="AH11" s="184" t="str">
        <f>RESULTADOS!L27</f>
        <v>N/A</v>
      </c>
      <c r="AI11" s="184" t="str">
        <f>RESULTADOS!M27</f>
        <v>N/A</v>
      </c>
      <c r="AJ11" s="184" t="str">
        <f>RESULTADOS!N27</f>
        <v>N/A</v>
      </c>
      <c r="AK11" s="184" t="str">
        <f>RESULTADOS!O27</f>
        <v>N/A</v>
      </c>
      <c r="AL11" s="184" t="str">
        <f>RESULTADOS!P27</f>
        <v>N/A</v>
      </c>
      <c r="AM11" s="184" t="str">
        <f>RESULTADOS!Q27</f>
        <v>N/A</v>
      </c>
      <c r="AN11" s="184" t="str">
        <f>RESULTADOS!R27</f>
        <v>N/A</v>
      </c>
      <c r="AO11" s="184" t="str">
        <f>RESULTADOS!S27</f>
        <v>N/A</v>
      </c>
      <c r="AP11" s="184" t="str">
        <f>RESULTADOS!T27</f>
        <v>Pasa</v>
      </c>
      <c r="AQ11" s="184" t="str">
        <f>RESULTADOS!U27</f>
        <v>Pasa</v>
      </c>
      <c r="AR11" s="184" t="str">
        <f>RESULTADOS!V27</f>
        <v>Pasa</v>
      </c>
      <c r="AS11" s="184" t="str">
        <f>RESULTADOS!W27</f>
        <v>N/A</v>
      </c>
      <c r="AT11" s="184" t="str">
        <f>RESULTADOS!X27</f>
        <v>N/A</v>
      </c>
      <c r="AU11" s="184" t="str">
        <f>RESULTADOS!Y27</f>
        <v>Pasa</v>
      </c>
      <c r="AV11" s="184" t="str">
        <f>RESULTADOS!Z27</f>
        <v>N/A</v>
      </c>
      <c r="AW11" s="184" t="str">
        <f>RESULTADOS!AA27</f>
        <v>Falla</v>
      </c>
      <c r="AX11" s="184" t="str">
        <f>RESULTADOS!AB27</f>
        <v>N/A</v>
      </c>
      <c r="AY11" s="184" t="str">
        <f>RESULTADOS!AC27</f>
        <v>N/A</v>
      </c>
      <c r="AZ11" s="184" t="str">
        <f>RESULTADOS!AD27</f>
        <v>N/A</v>
      </c>
      <c r="BA11" s="184" t="str">
        <f>RESULTADOS!AE27</f>
        <v>Pasa</v>
      </c>
      <c r="BB11" s="184" t="str">
        <f>RESULTADOS!AF27</f>
        <v>Falla</v>
      </c>
      <c r="BC11" s="184" t="str">
        <f>RESULTADOS!AG27</f>
        <v>Pasa</v>
      </c>
      <c r="BD11" s="184" t="str">
        <f>RESULTADOS!D68</f>
        <v>N/A</v>
      </c>
      <c r="BE11" s="184" t="str">
        <f>RESULTADOS!E68</f>
        <v>N/A</v>
      </c>
      <c r="BF11" s="184" t="str">
        <f>RESULTADOS!F68</f>
        <v>N/A</v>
      </c>
      <c r="BG11" s="184" t="str">
        <f>RESULTADOS!G68</f>
        <v>N/A</v>
      </c>
      <c r="BH11" s="184" t="str">
        <f>RESULTADOS!H68</f>
        <v>Pasa</v>
      </c>
      <c r="BI11" s="184" t="str">
        <f>RESULTADOS!I68</f>
        <v>Pasa</v>
      </c>
      <c r="BJ11" s="184" t="str">
        <f>RESULTADOS!J68</f>
        <v>N/A</v>
      </c>
      <c r="BK11" s="184" t="str">
        <f>RESULTADOS!K68</f>
        <v>Pasa</v>
      </c>
      <c r="BL11" s="184" t="str">
        <f>RESULTADOS!L68</f>
        <v>Pasa</v>
      </c>
      <c r="BM11" s="184" t="str">
        <f>RESULTADOS!M68</f>
        <v>Pasa</v>
      </c>
      <c r="BN11" s="184" t="str">
        <f>RESULTADOS!N68</f>
        <v>N/A</v>
      </c>
      <c r="BO11" s="184" t="str">
        <f>RESULTADOS!O68</f>
        <v>Pasa</v>
      </c>
      <c r="BP11" s="184" t="str">
        <f>RESULTADOS!P68</f>
        <v>Pasa</v>
      </c>
      <c r="BQ11" s="184" t="str">
        <f>RESULTADOS!Q68</f>
        <v>N/A</v>
      </c>
      <c r="BR11" s="184" t="str">
        <f>RESULTADOS!R68</f>
        <v>N/A</v>
      </c>
      <c r="BS11" s="184" t="str">
        <f>RESULTADOS!S68</f>
        <v>Pasa</v>
      </c>
      <c r="BT11" s="184" t="str">
        <f>RESULTADOS!T68</f>
        <v>Pasa</v>
      </c>
      <c r="BU11" s="184" t="str">
        <f>RESULTADOS!U68</f>
        <v>N/A</v>
      </c>
      <c r="BV11" s="184" t="str">
        <f>RESULTADOS!V68</f>
        <v>N/A</v>
      </c>
      <c r="BW11" s="184" t="str">
        <f>RESULTADOS!W68</f>
        <v>N/A</v>
      </c>
    </row>
    <row r="12" spans="1:75" ht="13">
      <c r="C12" s="181" t="s">
        <v>262</v>
      </c>
      <c r="D12" s="183" t="str">
        <f>'01.Definición de ámbito'!C31</f>
        <v>Se analizan las páginas del dominio https://sedejudicial.madrid.org</v>
      </c>
      <c r="E12" s="181" t="s">
        <v>27</v>
      </c>
      <c r="F12" s="183" t="str">
        <f>'02.Tecnologías'!I9</f>
        <v>No</v>
      </c>
      <c r="G12" s="183">
        <f>'02.Tecnologías'!K22</f>
        <v>0</v>
      </c>
      <c r="H12" s="183">
        <f>'02.Tecnologías'!L22</f>
        <v>0</v>
      </c>
      <c r="K12" s="25" t="s">
        <v>283</v>
      </c>
      <c r="L12" s="25" t="s">
        <v>135</v>
      </c>
      <c r="M12" s="25" t="s">
        <v>136</v>
      </c>
      <c r="N12" s="25" t="s">
        <v>67</v>
      </c>
      <c r="O12" s="25" t="s">
        <v>137</v>
      </c>
      <c r="P12" s="25" t="s">
        <v>284</v>
      </c>
      <c r="T12" s="186">
        <f>'03.Muestra'!B17</f>
        <v>10</v>
      </c>
      <c r="U12" s="186" t="str">
        <f>'03.Muestra'!C17</f>
        <v>Apoderamiento Apud Acta</v>
      </c>
      <c r="V12" s="186" t="str">
        <f>'03.Muestra'!D17</f>
        <v>Aleatoria</v>
      </c>
      <c r="W12" s="186" t="str">
        <f>'03.Muestra'!E17</f>
        <v>https://sedejudicial.madrid.org/tramitesyservicios#views-row-8</v>
      </c>
      <c r="X12" s="186" t="str">
        <f>'03.Muestra'!F17</f>
        <v>Home - Apoderamiento Apud Acta</v>
      </c>
      <c r="Y12" s="186">
        <f>'03.Muestra'!G17</f>
        <v>0</v>
      </c>
      <c r="Z12" s="184" t="str">
        <f>RESULTADOS!D28</f>
        <v>Falla</v>
      </c>
      <c r="AA12" s="184" t="str">
        <f>RESULTADOS!E28</f>
        <v>N/A</v>
      </c>
      <c r="AB12" s="184" t="str">
        <f>RESULTADOS!F28</f>
        <v>N/A</v>
      </c>
      <c r="AC12" s="184" t="str">
        <f>RESULTADOS!G28</f>
        <v>N/A</v>
      </c>
      <c r="AD12" s="184" t="str">
        <f>RESULTADOS!H28</f>
        <v>Pasa</v>
      </c>
      <c r="AE12" s="184" t="str">
        <f>RESULTADOS!I28</f>
        <v>Pasa</v>
      </c>
      <c r="AF12" s="184" t="str">
        <f>RESULTADOS!J28</f>
        <v>Pasa</v>
      </c>
      <c r="AG12" s="184" t="str">
        <f>RESULTADOS!K28</f>
        <v>Pasa</v>
      </c>
      <c r="AH12" s="184" t="str">
        <f>RESULTADOS!L28</f>
        <v>N/A</v>
      </c>
      <c r="AI12" s="184" t="str">
        <f>RESULTADOS!M28</f>
        <v>N/A</v>
      </c>
      <c r="AJ12" s="184" t="str">
        <f>RESULTADOS!N28</f>
        <v>N/A</v>
      </c>
      <c r="AK12" s="184" t="str">
        <f>RESULTADOS!O28</f>
        <v>N/A</v>
      </c>
      <c r="AL12" s="184" t="str">
        <f>RESULTADOS!P28</f>
        <v>N/A</v>
      </c>
      <c r="AM12" s="184" t="str">
        <f>RESULTADOS!Q28</f>
        <v>N/A</v>
      </c>
      <c r="AN12" s="184" t="str">
        <f>RESULTADOS!R28</f>
        <v>N/A</v>
      </c>
      <c r="AO12" s="184" t="str">
        <f>RESULTADOS!S28</f>
        <v>N/A</v>
      </c>
      <c r="AP12" s="184" t="str">
        <f>RESULTADOS!T28</f>
        <v>Pasa</v>
      </c>
      <c r="AQ12" s="184" t="str">
        <f>RESULTADOS!U28</f>
        <v>Pasa</v>
      </c>
      <c r="AR12" s="184" t="str">
        <f>RESULTADOS!V28</f>
        <v>Pasa</v>
      </c>
      <c r="AS12" s="184" t="str">
        <f>RESULTADOS!W28</f>
        <v>N/A</v>
      </c>
      <c r="AT12" s="184" t="str">
        <f>RESULTADOS!X28</f>
        <v>N/A</v>
      </c>
      <c r="AU12" s="184" t="str">
        <f>RESULTADOS!Y28</f>
        <v>Pasa</v>
      </c>
      <c r="AV12" s="184" t="str">
        <f>RESULTADOS!Z28</f>
        <v>N/A</v>
      </c>
      <c r="AW12" s="184" t="str">
        <f>RESULTADOS!AA28</f>
        <v>Falla</v>
      </c>
      <c r="AX12" s="184" t="str">
        <f>RESULTADOS!AB28</f>
        <v>N/A</v>
      </c>
      <c r="AY12" s="184" t="str">
        <f>RESULTADOS!AC28</f>
        <v>N/A</v>
      </c>
      <c r="AZ12" s="184" t="str">
        <f>RESULTADOS!AD28</f>
        <v>N/A</v>
      </c>
      <c r="BA12" s="184" t="str">
        <f>RESULTADOS!AE28</f>
        <v>Pasa</v>
      </c>
      <c r="BB12" s="184" t="str">
        <f>RESULTADOS!AF28</f>
        <v>Falla</v>
      </c>
      <c r="BC12" s="184" t="str">
        <f>RESULTADOS!AG28</f>
        <v>Pasa</v>
      </c>
      <c r="BD12" s="184" t="str">
        <f>RESULTADOS!D69</f>
        <v>N/A</v>
      </c>
      <c r="BE12" s="184" t="str">
        <f>RESULTADOS!E69</f>
        <v>N/A</v>
      </c>
      <c r="BF12" s="184" t="str">
        <f>RESULTADOS!F69</f>
        <v>N/A</v>
      </c>
      <c r="BG12" s="184" t="str">
        <f>RESULTADOS!G69</f>
        <v>N/A</v>
      </c>
      <c r="BH12" s="184" t="str">
        <f>RESULTADOS!H69</f>
        <v>Pasa</v>
      </c>
      <c r="BI12" s="184" t="str">
        <f>RESULTADOS!I69</f>
        <v>Pasa</v>
      </c>
      <c r="BJ12" s="184" t="str">
        <f>RESULTADOS!J69</f>
        <v>N/A</v>
      </c>
      <c r="BK12" s="184" t="str">
        <f>RESULTADOS!K69</f>
        <v>Pasa</v>
      </c>
      <c r="BL12" s="184" t="str">
        <f>RESULTADOS!L69</f>
        <v>Pasa</v>
      </c>
      <c r="BM12" s="184" t="str">
        <f>RESULTADOS!M69</f>
        <v>Pasa</v>
      </c>
      <c r="BN12" s="184" t="str">
        <f>RESULTADOS!N69</f>
        <v>N/A</v>
      </c>
      <c r="BO12" s="184" t="str">
        <f>RESULTADOS!O69</f>
        <v>Pasa</v>
      </c>
      <c r="BP12" s="184" t="str">
        <f>RESULTADOS!P69</f>
        <v>Pasa</v>
      </c>
      <c r="BQ12" s="184" t="str">
        <f>RESULTADOS!Q69</f>
        <v>N/A</v>
      </c>
      <c r="BR12" s="184" t="str">
        <f>RESULTADOS!R69</f>
        <v>N/A</v>
      </c>
      <c r="BS12" s="184" t="str">
        <f>RESULTADOS!S69</f>
        <v>Pasa</v>
      </c>
      <c r="BT12" s="184" t="str">
        <f>RESULTADOS!T69</f>
        <v>Pasa</v>
      </c>
      <c r="BU12" s="184" t="str">
        <f>RESULTADOS!U69</f>
        <v>N/A</v>
      </c>
      <c r="BV12" s="184" t="str">
        <f>RESULTADOS!V69</f>
        <v>N/A</v>
      </c>
      <c r="BW12" s="184" t="str">
        <f>RESULTADOS!W69</f>
        <v>N/A</v>
      </c>
    </row>
    <row r="13" spans="1:75" ht="13">
      <c r="C13" s="181" t="s">
        <v>263</v>
      </c>
      <c r="D13" s="183" t="str">
        <f>'01.Definición de ámbito'!C33</f>
        <v>Proporcionar información sobre la Sede Judicial Electrónica de la Comunidad de Madrid</v>
      </c>
      <c r="E13" s="181" t="s">
        <v>30</v>
      </c>
      <c r="F13" s="183" t="str">
        <f>'02.Tecnologías'!I10</f>
        <v>No</v>
      </c>
      <c r="G13" s="183">
        <f>'02.Tecnologías'!K23</f>
        <v>0</v>
      </c>
      <c r="H13" s="183">
        <f>'02.Tecnologías'!L23</f>
        <v>0</v>
      </c>
      <c r="K13" t="s">
        <v>60</v>
      </c>
      <c r="L13" s="186">
        <f>RESULTADOS!D8</f>
        <v>9</v>
      </c>
      <c r="M13" s="186">
        <f>RESULTADOS!E8</f>
        <v>5</v>
      </c>
      <c r="N13" s="186">
        <f>RESULTADOS!F8</f>
        <v>16</v>
      </c>
      <c r="O13" s="186">
        <f>RESULTADOS!G8</f>
        <v>0</v>
      </c>
      <c r="P13" s="186">
        <f>RESULTADOS!H8</f>
        <v>0</v>
      </c>
      <c r="T13" s="186">
        <f>'03.Muestra'!B18</f>
        <v>11</v>
      </c>
      <c r="U13" s="186" t="str">
        <f>'03.Muestra'!C18</f>
        <v>Presentación de escritos</v>
      </c>
      <c r="V13" s="186" t="str">
        <f>'03.Muestra'!D18</f>
        <v>Otras páginas</v>
      </c>
      <c r="W13" s="186" t="str">
        <f>'03.Muestra'!E18</f>
        <v>https://sedejudicial.madrid.org/tramitesyservicios#views-row-13</v>
      </c>
      <c r="X13" s="186" t="str">
        <f>'03.Muestra'!F18</f>
        <v>Home - Presentación de escritos</v>
      </c>
      <c r="Y13" s="186">
        <f>'03.Muestra'!G18</f>
        <v>0</v>
      </c>
      <c r="Z13" s="184" t="str">
        <f>RESULTADOS!D29</f>
        <v>Falla</v>
      </c>
      <c r="AA13" s="184" t="str">
        <f>RESULTADOS!E29</f>
        <v>N/A</v>
      </c>
      <c r="AB13" s="184" t="str">
        <f>RESULTADOS!F29</f>
        <v>N/A</v>
      </c>
      <c r="AC13" s="184" t="str">
        <f>RESULTADOS!G29</f>
        <v>N/A</v>
      </c>
      <c r="AD13" s="184" t="str">
        <f>RESULTADOS!H29</f>
        <v>Pasa</v>
      </c>
      <c r="AE13" s="184" t="str">
        <f>RESULTADOS!I29</f>
        <v>Pasa</v>
      </c>
      <c r="AF13" s="184" t="str">
        <f>RESULTADOS!J29</f>
        <v>Pasa</v>
      </c>
      <c r="AG13" s="184" t="str">
        <f>RESULTADOS!K29</f>
        <v>Pasa</v>
      </c>
      <c r="AH13" s="184" t="str">
        <f>RESULTADOS!L29</f>
        <v>N/A</v>
      </c>
      <c r="AI13" s="184" t="str">
        <f>RESULTADOS!M29</f>
        <v>N/A</v>
      </c>
      <c r="AJ13" s="184" t="str">
        <f>RESULTADOS!N29</f>
        <v>N/A</v>
      </c>
      <c r="AK13" s="184" t="str">
        <f>RESULTADOS!O29</f>
        <v>N/A</v>
      </c>
      <c r="AL13" s="184" t="str">
        <f>RESULTADOS!P29</f>
        <v>N/A</v>
      </c>
      <c r="AM13" s="184" t="str">
        <f>RESULTADOS!Q29</f>
        <v>N/A</v>
      </c>
      <c r="AN13" s="184" t="str">
        <f>RESULTADOS!R29</f>
        <v>N/A</v>
      </c>
      <c r="AO13" s="184" t="str">
        <f>RESULTADOS!S29</f>
        <v>N/A</v>
      </c>
      <c r="AP13" s="184" t="str">
        <f>RESULTADOS!T29</f>
        <v>Pasa</v>
      </c>
      <c r="AQ13" s="184" t="str">
        <f>RESULTADOS!U29</f>
        <v>Pasa</v>
      </c>
      <c r="AR13" s="184" t="str">
        <f>RESULTADOS!V29</f>
        <v>Pasa</v>
      </c>
      <c r="AS13" s="184" t="str">
        <f>RESULTADOS!W29</f>
        <v>N/A</v>
      </c>
      <c r="AT13" s="184" t="str">
        <f>RESULTADOS!X29</f>
        <v>N/A</v>
      </c>
      <c r="AU13" s="184" t="str">
        <f>RESULTADOS!Y29</f>
        <v>Pasa</v>
      </c>
      <c r="AV13" s="184" t="str">
        <f>RESULTADOS!Z29</f>
        <v>N/A</v>
      </c>
      <c r="AW13" s="184" t="str">
        <f>RESULTADOS!AA29</f>
        <v>Falla</v>
      </c>
      <c r="AX13" s="184" t="str">
        <f>RESULTADOS!AB29</f>
        <v>N/A</v>
      </c>
      <c r="AY13" s="184" t="str">
        <f>RESULTADOS!AC29</f>
        <v>N/A</v>
      </c>
      <c r="AZ13" s="184" t="str">
        <f>RESULTADOS!AD29</f>
        <v>N/A</v>
      </c>
      <c r="BA13" s="184" t="str">
        <f>RESULTADOS!AE29</f>
        <v>Pasa</v>
      </c>
      <c r="BB13" s="184" t="str">
        <f>RESULTADOS!AF29</f>
        <v>Falla</v>
      </c>
      <c r="BC13" s="184" t="str">
        <f>RESULTADOS!AG29</f>
        <v>Pasa</v>
      </c>
      <c r="BD13" s="184" t="str">
        <f>RESULTADOS!D70</f>
        <v>N/A</v>
      </c>
      <c r="BE13" s="184" t="str">
        <f>RESULTADOS!E70</f>
        <v>N/A</v>
      </c>
      <c r="BF13" s="184" t="str">
        <f>RESULTADOS!F70</f>
        <v>N/A</v>
      </c>
      <c r="BG13" s="184" t="str">
        <f>RESULTADOS!G70</f>
        <v>N/A</v>
      </c>
      <c r="BH13" s="184" t="str">
        <f>RESULTADOS!H70</f>
        <v>Pasa</v>
      </c>
      <c r="BI13" s="184" t="str">
        <f>RESULTADOS!I70</f>
        <v>Pasa</v>
      </c>
      <c r="BJ13" s="184" t="str">
        <f>RESULTADOS!J70</f>
        <v>N/A</v>
      </c>
      <c r="BK13" s="184" t="str">
        <f>RESULTADOS!K70</f>
        <v>Pasa</v>
      </c>
      <c r="BL13" s="184" t="str">
        <f>RESULTADOS!L70</f>
        <v>Pasa</v>
      </c>
      <c r="BM13" s="184" t="str">
        <f>RESULTADOS!M70</f>
        <v>Pasa</v>
      </c>
      <c r="BN13" s="184" t="str">
        <f>RESULTADOS!N70</f>
        <v>N/A</v>
      </c>
      <c r="BO13" s="184" t="str">
        <f>RESULTADOS!O70</f>
        <v>Pasa</v>
      </c>
      <c r="BP13" s="184" t="str">
        <f>RESULTADOS!P70</f>
        <v>Pasa</v>
      </c>
      <c r="BQ13" s="184" t="str">
        <f>RESULTADOS!Q70</f>
        <v>N/A</v>
      </c>
      <c r="BR13" s="184" t="str">
        <f>RESULTADOS!R70</f>
        <v>N/A</v>
      </c>
      <c r="BS13" s="184" t="str">
        <f>RESULTADOS!S70</f>
        <v>Pasa</v>
      </c>
      <c r="BT13" s="184" t="str">
        <f>RESULTADOS!T70</f>
        <v>Pasa</v>
      </c>
      <c r="BU13" s="184" t="str">
        <f>RESULTADOS!U70</f>
        <v>N/A</v>
      </c>
      <c r="BV13" s="184" t="str">
        <f>RESULTADOS!V70</f>
        <v>N/A</v>
      </c>
      <c r="BW13" s="184" t="str">
        <f>RESULTADOS!W70</f>
        <v>N/A</v>
      </c>
    </row>
    <row r="14" spans="1:75" ht="13">
      <c r="C14" s="181" t="s">
        <v>264</v>
      </c>
      <c r="D14" s="183" t="str">
        <f>'01.Definición de ámbito'!C35</f>
        <v>Septiembre de 2021</v>
      </c>
      <c r="E14" s="181" t="s">
        <v>33</v>
      </c>
      <c r="F14" s="183" t="str">
        <f>'02.Tecnologías'!I11</f>
        <v>No</v>
      </c>
      <c r="G14" s="182"/>
      <c r="H14" s="182"/>
      <c r="K14" t="s">
        <v>63</v>
      </c>
      <c r="L14" s="186">
        <f>RESULTADOS!D9</f>
        <v>11</v>
      </c>
      <c r="M14" s="186">
        <f>RESULTADOS!E9</f>
        <v>0</v>
      </c>
      <c r="N14" s="186">
        <f>RESULTADOS!F9</f>
        <v>9</v>
      </c>
      <c r="O14" s="186">
        <f>RESULTADOS!G9</f>
        <v>0</v>
      </c>
      <c r="P14" s="186">
        <f>RESULTADOS!H9</f>
        <v>0</v>
      </c>
      <c r="T14" s="186">
        <f>'03.Muestra'!B19</f>
        <v>12</v>
      </c>
      <c r="U14" s="186" t="str">
        <f>'03.Muestra'!C19</f>
        <v>Consulta de Asuntos Judiciales</v>
      </c>
      <c r="V14" s="186" t="str">
        <f>'03.Muestra'!D19</f>
        <v>Aleatoria</v>
      </c>
      <c r="W14" s="186" t="str">
        <f>'03.Muestra'!E19</f>
        <v>https://sedejudicial.madrid.org/tramitesyservicios#views-row-14</v>
      </c>
      <c r="X14" s="186" t="str">
        <f>'03.Muestra'!F19</f>
        <v>Home - Consulta de Asuntos Judiciales para el ciudadano y empresas</v>
      </c>
      <c r="Y14" s="186">
        <f>'03.Muestra'!G19</f>
        <v>0</v>
      </c>
      <c r="Z14" s="184" t="str">
        <f>RESULTADOS!D30</f>
        <v>Falla</v>
      </c>
      <c r="AA14" s="184" t="str">
        <f>RESULTADOS!E30</f>
        <v>N/A</v>
      </c>
      <c r="AB14" s="184" t="str">
        <f>RESULTADOS!F30</f>
        <v>N/A</v>
      </c>
      <c r="AC14" s="184" t="str">
        <f>RESULTADOS!G30</f>
        <v>N/A</v>
      </c>
      <c r="AD14" s="184" t="str">
        <f>RESULTADOS!H30</f>
        <v>Pasa</v>
      </c>
      <c r="AE14" s="184" t="str">
        <f>RESULTADOS!I30</f>
        <v>Pasa</v>
      </c>
      <c r="AF14" s="184" t="str">
        <f>RESULTADOS!J30</f>
        <v>Pasa</v>
      </c>
      <c r="AG14" s="184" t="str">
        <f>RESULTADOS!K30</f>
        <v>Pasa</v>
      </c>
      <c r="AH14" s="184" t="str">
        <f>RESULTADOS!L30</f>
        <v>N/A</v>
      </c>
      <c r="AI14" s="184" t="str">
        <f>RESULTADOS!M30</f>
        <v>N/A</v>
      </c>
      <c r="AJ14" s="184" t="str">
        <f>RESULTADOS!N30</f>
        <v>N/A</v>
      </c>
      <c r="AK14" s="184" t="str">
        <f>RESULTADOS!O30</f>
        <v>N/A</v>
      </c>
      <c r="AL14" s="184" t="str">
        <f>RESULTADOS!P30</f>
        <v>N/A</v>
      </c>
      <c r="AM14" s="184" t="str">
        <f>RESULTADOS!Q30</f>
        <v>N/A</v>
      </c>
      <c r="AN14" s="184" t="str">
        <f>RESULTADOS!R30</f>
        <v>N/A</v>
      </c>
      <c r="AO14" s="184" t="str">
        <f>RESULTADOS!S30</f>
        <v>N/A</v>
      </c>
      <c r="AP14" s="184" t="str">
        <f>RESULTADOS!T30</f>
        <v>Pasa</v>
      </c>
      <c r="AQ14" s="184" t="str">
        <f>RESULTADOS!U30</f>
        <v>Pasa</v>
      </c>
      <c r="AR14" s="184" t="str">
        <f>RESULTADOS!V30</f>
        <v>Pasa</v>
      </c>
      <c r="AS14" s="184" t="str">
        <f>RESULTADOS!W30</f>
        <v>N/A</v>
      </c>
      <c r="AT14" s="184" t="str">
        <f>RESULTADOS!X30</f>
        <v>N/A</v>
      </c>
      <c r="AU14" s="184" t="str">
        <f>RESULTADOS!Y30</f>
        <v>Pasa</v>
      </c>
      <c r="AV14" s="184" t="str">
        <f>RESULTADOS!Z30</f>
        <v>N/A</v>
      </c>
      <c r="AW14" s="184" t="str">
        <f>RESULTADOS!AA30</f>
        <v>Falla</v>
      </c>
      <c r="AX14" s="184" t="str">
        <f>RESULTADOS!AB30</f>
        <v>N/A</v>
      </c>
      <c r="AY14" s="184" t="str">
        <f>RESULTADOS!AC30</f>
        <v>N/A</v>
      </c>
      <c r="AZ14" s="184" t="str">
        <f>RESULTADOS!AD30</f>
        <v>N/A</v>
      </c>
      <c r="BA14" s="184" t="str">
        <f>RESULTADOS!AE30</f>
        <v>Pasa</v>
      </c>
      <c r="BB14" s="184" t="str">
        <f>RESULTADOS!AF30</f>
        <v>Falla</v>
      </c>
      <c r="BC14" s="184" t="str">
        <f>RESULTADOS!AG30</f>
        <v>Pasa</v>
      </c>
      <c r="BD14" s="184" t="str">
        <f>RESULTADOS!D71</f>
        <v>N/A</v>
      </c>
      <c r="BE14" s="184" t="str">
        <f>RESULTADOS!E71</f>
        <v>N/A</v>
      </c>
      <c r="BF14" s="184" t="str">
        <f>RESULTADOS!F71</f>
        <v>N/A</v>
      </c>
      <c r="BG14" s="184" t="str">
        <f>RESULTADOS!G71</f>
        <v>N/A</v>
      </c>
      <c r="BH14" s="184" t="str">
        <f>RESULTADOS!H71</f>
        <v>Pasa</v>
      </c>
      <c r="BI14" s="184" t="str">
        <f>RESULTADOS!I71</f>
        <v>Pasa</v>
      </c>
      <c r="BJ14" s="184" t="str">
        <f>RESULTADOS!J71</f>
        <v>N/A</v>
      </c>
      <c r="BK14" s="184" t="str">
        <f>RESULTADOS!K71</f>
        <v>Pasa</v>
      </c>
      <c r="BL14" s="184" t="str">
        <f>RESULTADOS!L71</f>
        <v>Pasa</v>
      </c>
      <c r="BM14" s="184" t="str">
        <f>RESULTADOS!M71</f>
        <v>Pasa</v>
      </c>
      <c r="BN14" s="184" t="str">
        <f>RESULTADOS!N71</f>
        <v>N/A</v>
      </c>
      <c r="BO14" s="184" t="str">
        <f>RESULTADOS!O71</f>
        <v>Pasa</v>
      </c>
      <c r="BP14" s="184" t="str">
        <f>RESULTADOS!P71</f>
        <v>Pasa</v>
      </c>
      <c r="BQ14" s="184" t="str">
        <f>RESULTADOS!Q71</f>
        <v>N/A</v>
      </c>
      <c r="BR14" s="184" t="str">
        <f>RESULTADOS!R71</f>
        <v>N/A</v>
      </c>
      <c r="BS14" s="184" t="str">
        <f>RESULTADOS!S71</f>
        <v>Pasa</v>
      </c>
      <c r="BT14" s="184" t="str">
        <f>RESULTADOS!T71</f>
        <v>Pasa</v>
      </c>
      <c r="BU14" s="184" t="str">
        <f>RESULTADOS!U71</f>
        <v>N/A</v>
      </c>
      <c r="BV14" s="184" t="str">
        <f>RESULTADOS!V71</f>
        <v>N/A</v>
      </c>
      <c r="BW14" s="184" t="str">
        <f>RESULTADOS!W71</f>
        <v>N/A</v>
      </c>
    </row>
    <row r="15" spans="1:75" ht="13">
      <c r="C15" s="181" t="s">
        <v>265</v>
      </c>
      <c r="D15" s="183" t="str">
        <f>'01.Definición de ámbito'!C39</f>
        <v>UNE-EN 301549 : 2019 - AA WCAG 2.1 (excluyendo el contenido excluido por el RD 1112/2018)</v>
      </c>
      <c r="E15" s="181" t="s">
        <v>36</v>
      </c>
      <c r="F15" s="183" t="str">
        <f>'02.Tecnologías'!I12</f>
        <v>No</v>
      </c>
      <c r="G15" s="182"/>
      <c r="H15" s="182"/>
      <c r="K15" t="s">
        <v>141</v>
      </c>
      <c r="L15" s="186" t="str">
        <f>RESULTADOS!D10</f>
        <v>20 (40 %)</v>
      </c>
      <c r="M15" s="186" t="str">
        <f>RESULTADOS!E10</f>
        <v>5 (10 %)</v>
      </c>
      <c r="N15" s="186" t="str">
        <f>RESULTADOS!F10</f>
        <v>25 (50 %)</v>
      </c>
      <c r="O15" s="186">
        <f>RESULTADOS!G10</f>
        <v>0</v>
      </c>
      <c r="P15" s="186">
        <f>RESULTADOS!H10</f>
        <v>0</v>
      </c>
      <c r="T15" s="186">
        <f>'03.Muestra'!B20</f>
        <v>13</v>
      </c>
      <c r="U15" s="186" t="str">
        <f>'03.Muestra'!C20</f>
        <v>Requisitos técnicos</v>
      </c>
      <c r="V15" s="186" t="str">
        <f>'03.Muestra'!D20</f>
        <v>Otras páginas</v>
      </c>
      <c r="W15" s="186" t="str">
        <f>'03.Muestra'!E20</f>
        <v>https://sedejudicial.madrid.org/ayuda#views-row-18</v>
      </c>
      <c r="X15" s="186" t="str">
        <f>'03.Muestra'!F20</f>
        <v>Home - Requisitos técnicos</v>
      </c>
      <c r="Y15" s="186">
        <f>'03.Muestra'!G20</f>
        <v>0</v>
      </c>
      <c r="Z15" s="184" t="str">
        <f>RESULTADOS!D31</f>
        <v>Falla</v>
      </c>
      <c r="AA15" s="184" t="str">
        <f>RESULTADOS!E31</f>
        <v>N/A</v>
      </c>
      <c r="AB15" s="184" t="str">
        <f>RESULTADOS!F31</f>
        <v>N/A</v>
      </c>
      <c r="AC15" s="184" t="str">
        <f>RESULTADOS!G31</f>
        <v>N/A</v>
      </c>
      <c r="AD15" s="184" t="str">
        <f>RESULTADOS!H31</f>
        <v>Pasa</v>
      </c>
      <c r="AE15" s="184" t="str">
        <f>RESULTADOS!I31</f>
        <v>Pasa</v>
      </c>
      <c r="AF15" s="184" t="str">
        <f>RESULTADOS!J31</f>
        <v>Pasa</v>
      </c>
      <c r="AG15" s="184" t="str">
        <f>RESULTADOS!K31</f>
        <v>Pasa</v>
      </c>
      <c r="AH15" s="184" t="str">
        <f>RESULTADOS!L31</f>
        <v>N/A</v>
      </c>
      <c r="AI15" s="184" t="str">
        <f>RESULTADOS!M31</f>
        <v>N/A</v>
      </c>
      <c r="AJ15" s="184" t="str">
        <f>RESULTADOS!N31</f>
        <v>N/A</v>
      </c>
      <c r="AK15" s="184" t="str">
        <f>RESULTADOS!O31</f>
        <v>N/A</v>
      </c>
      <c r="AL15" s="184" t="str">
        <f>RESULTADOS!P31</f>
        <v>N/A</v>
      </c>
      <c r="AM15" s="184" t="str">
        <f>RESULTADOS!Q31</f>
        <v>N/A</v>
      </c>
      <c r="AN15" s="184" t="str">
        <f>RESULTADOS!R31</f>
        <v>N/A</v>
      </c>
      <c r="AO15" s="184" t="str">
        <f>RESULTADOS!S31</f>
        <v>N/A</v>
      </c>
      <c r="AP15" s="184" t="str">
        <f>RESULTADOS!T31</f>
        <v>Pasa</v>
      </c>
      <c r="AQ15" s="184" t="str">
        <f>RESULTADOS!U31</f>
        <v>Pasa</v>
      </c>
      <c r="AR15" s="184" t="str">
        <f>RESULTADOS!V31</f>
        <v>Pasa</v>
      </c>
      <c r="AS15" s="184" t="str">
        <f>RESULTADOS!W31</f>
        <v>N/A</v>
      </c>
      <c r="AT15" s="184" t="str">
        <f>RESULTADOS!X31</f>
        <v>N/A</v>
      </c>
      <c r="AU15" s="184" t="str">
        <f>RESULTADOS!Y31</f>
        <v>Pasa</v>
      </c>
      <c r="AV15" s="184" t="str">
        <f>RESULTADOS!Z31</f>
        <v>N/A</v>
      </c>
      <c r="AW15" s="184" t="str">
        <f>RESULTADOS!AA31</f>
        <v>Falla</v>
      </c>
      <c r="AX15" s="184" t="str">
        <f>RESULTADOS!AB31</f>
        <v>N/A</v>
      </c>
      <c r="AY15" s="184" t="str">
        <f>RESULTADOS!AC31</f>
        <v>N/A</v>
      </c>
      <c r="AZ15" s="184" t="str">
        <f>RESULTADOS!AD31</f>
        <v>N/A</v>
      </c>
      <c r="BA15" s="184" t="str">
        <f>RESULTADOS!AE31</f>
        <v>Pasa</v>
      </c>
      <c r="BB15" s="184" t="str">
        <f>RESULTADOS!AF31</f>
        <v>Falla</v>
      </c>
      <c r="BC15" s="184" t="str">
        <f>RESULTADOS!AG31</f>
        <v>Pasa</v>
      </c>
      <c r="BD15" s="184" t="str">
        <f>RESULTADOS!D72</f>
        <v>N/A</v>
      </c>
      <c r="BE15" s="184" t="str">
        <f>RESULTADOS!E72</f>
        <v>N/A</v>
      </c>
      <c r="BF15" s="184" t="str">
        <f>RESULTADOS!F72</f>
        <v>N/A</v>
      </c>
      <c r="BG15" s="184" t="str">
        <f>RESULTADOS!G72</f>
        <v>N/A</v>
      </c>
      <c r="BH15" s="184" t="str">
        <f>RESULTADOS!H72</f>
        <v>Pasa</v>
      </c>
      <c r="BI15" s="184" t="str">
        <f>RESULTADOS!I72</f>
        <v>Pasa</v>
      </c>
      <c r="BJ15" s="184" t="str">
        <f>RESULTADOS!J72</f>
        <v>N/A</v>
      </c>
      <c r="BK15" s="184" t="str">
        <f>RESULTADOS!K72</f>
        <v>Pasa</v>
      </c>
      <c r="BL15" s="184" t="str">
        <f>RESULTADOS!L72</f>
        <v>Pasa</v>
      </c>
      <c r="BM15" s="184" t="str">
        <f>RESULTADOS!M72</f>
        <v>Pasa</v>
      </c>
      <c r="BN15" s="184" t="str">
        <f>RESULTADOS!N72</f>
        <v>N/A</v>
      </c>
      <c r="BO15" s="184" t="str">
        <f>RESULTADOS!O72</f>
        <v>Pasa</v>
      </c>
      <c r="BP15" s="184" t="str">
        <f>RESULTADOS!P72</f>
        <v>Pasa</v>
      </c>
      <c r="BQ15" s="184" t="str">
        <f>RESULTADOS!Q72</f>
        <v>N/A</v>
      </c>
      <c r="BR15" s="184" t="str">
        <f>RESULTADOS!R72</f>
        <v>N/A</v>
      </c>
      <c r="BS15" s="184" t="str">
        <f>RESULTADOS!S72</f>
        <v>Pasa</v>
      </c>
      <c r="BT15" s="184" t="str">
        <f>RESULTADOS!T72</f>
        <v>Pasa</v>
      </c>
      <c r="BU15" s="184" t="str">
        <f>RESULTADOS!U72</f>
        <v>N/A</v>
      </c>
      <c r="BV15" s="184" t="str">
        <f>RESULTADOS!V72</f>
        <v>N/A</v>
      </c>
      <c r="BW15" s="184" t="str">
        <f>RESULTADOS!W72</f>
        <v>N/A</v>
      </c>
    </row>
    <row r="16" spans="1:75" ht="13">
      <c r="C16" s="181" t="s">
        <v>266</v>
      </c>
      <c r="D16" s="183" t="str">
        <f>'01.Definición de ámbito'!C41</f>
        <v>Windows 10 64-bits, Chrome Versión 91.0.4472.77. Herramientas: Taw, LightHouse, Wave, Color Contrast Checker</v>
      </c>
      <c r="F16" s="182"/>
      <c r="G16" s="182"/>
      <c r="H16" s="182"/>
      <c r="T16" s="186">
        <f>'03.Muestra'!B21</f>
        <v>14</v>
      </c>
      <c r="U16" s="186" t="str">
        <f>'03.Muestra'!C21</f>
        <v>Buscador</v>
      </c>
      <c r="V16" s="186" t="str">
        <f>'03.Muestra'!D21</f>
        <v>Búsqueda</v>
      </c>
      <c r="W16" s="186" t="str">
        <f>'03.Muestra'!E21</f>
        <v>https://sedejudicial.madrid.org/search/node/prueba</v>
      </c>
      <c r="X16" s="186" t="str">
        <f>'03.Muestra'!F21</f>
        <v>Home - Buscador</v>
      </c>
      <c r="Y16" s="186">
        <f>'03.Muestra'!G21</f>
        <v>0</v>
      </c>
      <c r="Z16" s="184" t="str">
        <f>RESULTADOS!D32</f>
        <v>Falla</v>
      </c>
      <c r="AA16" s="184" t="str">
        <f>RESULTADOS!E32</f>
        <v>N/A</v>
      </c>
      <c r="AB16" s="184" t="str">
        <f>RESULTADOS!F32</f>
        <v>N/A</v>
      </c>
      <c r="AC16" s="184" t="str">
        <f>RESULTADOS!G32</f>
        <v>N/A</v>
      </c>
      <c r="AD16" s="184" t="str">
        <f>RESULTADOS!H32</f>
        <v>Falla</v>
      </c>
      <c r="AE16" s="184" t="str">
        <f>RESULTADOS!I32</f>
        <v>Pasa</v>
      </c>
      <c r="AF16" s="184" t="str">
        <f>RESULTADOS!J32</f>
        <v>Pasa</v>
      </c>
      <c r="AG16" s="184" t="str">
        <f>RESULTADOS!K32</f>
        <v>Pasa</v>
      </c>
      <c r="AH16" s="184" t="str">
        <f>RESULTADOS!L32</f>
        <v>N/A</v>
      </c>
      <c r="AI16" s="184" t="str">
        <f>RESULTADOS!M32</f>
        <v>N/A</v>
      </c>
      <c r="AJ16" s="184" t="str">
        <f>RESULTADOS!N32</f>
        <v>N/A</v>
      </c>
      <c r="AK16" s="184" t="str">
        <f>RESULTADOS!O32</f>
        <v>N/A</v>
      </c>
      <c r="AL16" s="184" t="str">
        <f>RESULTADOS!P32</f>
        <v>N/A</v>
      </c>
      <c r="AM16" s="184" t="str">
        <f>RESULTADOS!Q32</f>
        <v>N/A</v>
      </c>
      <c r="AN16" s="184" t="str">
        <f>RESULTADOS!R32</f>
        <v>N/A</v>
      </c>
      <c r="AO16" s="184" t="str">
        <f>RESULTADOS!S32</f>
        <v>N/A</v>
      </c>
      <c r="AP16" s="184" t="str">
        <f>RESULTADOS!T32</f>
        <v>Pasa</v>
      </c>
      <c r="AQ16" s="184" t="str">
        <f>RESULTADOS!U32</f>
        <v>Pasa</v>
      </c>
      <c r="AR16" s="184" t="str">
        <f>RESULTADOS!V32</f>
        <v>Pasa</v>
      </c>
      <c r="AS16" s="184" t="str">
        <f>RESULTADOS!W32</f>
        <v>N/A</v>
      </c>
      <c r="AT16" s="184" t="str">
        <f>RESULTADOS!X32</f>
        <v>N/A</v>
      </c>
      <c r="AU16" s="184" t="str">
        <f>RESULTADOS!Y32</f>
        <v>Pasa</v>
      </c>
      <c r="AV16" s="184" t="str">
        <f>RESULTADOS!Z32</f>
        <v>N/A</v>
      </c>
      <c r="AW16" s="184" t="str">
        <f>RESULTADOS!AA32</f>
        <v>Falla</v>
      </c>
      <c r="AX16" s="184" t="str">
        <f>RESULTADOS!AB32</f>
        <v>N/A</v>
      </c>
      <c r="AY16" s="184" t="str">
        <f>RESULTADOS!AC32</f>
        <v>Falla</v>
      </c>
      <c r="AZ16" s="184" t="str">
        <f>RESULTADOS!AD32</f>
        <v>N/A</v>
      </c>
      <c r="BA16" s="184" t="str">
        <f>RESULTADOS!AE32</f>
        <v>Pasa</v>
      </c>
      <c r="BB16" s="184" t="str">
        <f>RESULTADOS!AF32</f>
        <v>Falla</v>
      </c>
      <c r="BC16" s="184" t="str">
        <f>RESULTADOS!AG32</f>
        <v>Falla</v>
      </c>
      <c r="BD16" s="184" t="str">
        <f>RESULTADOS!D73</f>
        <v>N/A</v>
      </c>
      <c r="BE16" s="184" t="str">
        <f>RESULTADOS!E73</f>
        <v>N/A</v>
      </c>
      <c r="BF16" s="184" t="str">
        <f>RESULTADOS!F73</f>
        <v>N/A</v>
      </c>
      <c r="BG16" s="184" t="str">
        <f>RESULTADOS!G73</f>
        <v>Pasa</v>
      </c>
      <c r="BH16" s="184" t="str">
        <f>RESULTADOS!H73</f>
        <v>Pasa</v>
      </c>
      <c r="BI16" s="184" t="str">
        <f>RESULTADOS!I73</f>
        <v>Pasa</v>
      </c>
      <c r="BJ16" s="184" t="str">
        <f>RESULTADOS!J73</f>
        <v>N/A</v>
      </c>
      <c r="BK16" s="184" t="str">
        <f>RESULTADOS!K73</f>
        <v>Pasa</v>
      </c>
      <c r="BL16" s="184" t="str">
        <f>RESULTADOS!L73</f>
        <v>Pasa</v>
      </c>
      <c r="BM16" s="184" t="str">
        <f>RESULTADOS!M73</f>
        <v>Pasa</v>
      </c>
      <c r="BN16" s="184" t="str">
        <f>RESULTADOS!N73</f>
        <v>N/A</v>
      </c>
      <c r="BO16" s="184" t="str">
        <f>RESULTADOS!O73</f>
        <v>Pasa</v>
      </c>
      <c r="BP16" s="184" t="str">
        <f>RESULTADOS!P73</f>
        <v>Pasa</v>
      </c>
      <c r="BQ16" s="184" t="str">
        <f>RESULTADOS!Q73</f>
        <v>Pasa</v>
      </c>
      <c r="BR16" s="184" t="str">
        <f>RESULTADOS!R73</f>
        <v>N/A</v>
      </c>
      <c r="BS16" s="184" t="str">
        <f>RESULTADOS!S73</f>
        <v>Pasa</v>
      </c>
      <c r="BT16" s="184" t="str">
        <f>RESULTADOS!T73</f>
        <v>Pasa</v>
      </c>
      <c r="BU16" s="184" t="str">
        <f>RESULTADOS!U73</f>
        <v>N/A</v>
      </c>
      <c r="BV16" s="184" t="str">
        <f>RESULTADOS!V73</f>
        <v>N/A</v>
      </c>
      <c r="BW16" s="184" t="str">
        <f>RESULTADOS!W73</f>
        <v>N/A</v>
      </c>
    </row>
    <row r="17" spans="3:75" ht="13">
      <c r="C17" s="181" t="s">
        <v>267</v>
      </c>
      <c r="D17" s="183">
        <f>'01.Definición de ámbito'!C45</f>
        <v>0</v>
      </c>
      <c r="K17" t="s">
        <v>285</v>
      </c>
      <c r="T17" s="186">
        <f>'03.Muestra'!B22</f>
        <v>15</v>
      </c>
      <c r="U17" s="186">
        <f>'03.Muestra'!C22</f>
        <v>0</v>
      </c>
      <c r="V17" s="186">
        <f>'03.Muestra'!D22</f>
        <v>0</v>
      </c>
      <c r="W17" s="186">
        <f>'03.Muestra'!E22</f>
        <v>0</v>
      </c>
      <c r="X17" s="186">
        <f>'03.Muestra'!F22</f>
        <v>0</v>
      </c>
      <c r="Y17" s="186">
        <f>'03.Muestra'!G22</f>
        <v>0</v>
      </c>
      <c r="Z17" s="184" t="str">
        <f>RESULTADOS!D33</f>
        <v/>
      </c>
      <c r="AA17" s="184" t="str">
        <f>RESULTADOS!E33</f>
        <v/>
      </c>
      <c r="AB17" s="184" t="str">
        <f>RESULTADOS!F33</f>
        <v/>
      </c>
      <c r="AC17" s="184" t="str">
        <f>RESULTADOS!G33</f>
        <v/>
      </c>
      <c r="AD17" s="184" t="str">
        <f>RESULTADOS!H33</f>
        <v/>
      </c>
      <c r="AE17" s="184" t="str">
        <f>RESULTADOS!I33</f>
        <v/>
      </c>
      <c r="AF17" s="184" t="str">
        <f>RESULTADOS!J33</f>
        <v/>
      </c>
      <c r="AG17" s="184" t="str">
        <f>RESULTADOS!K33</f>
        <v/>
      </c>
      <c r="AH17" s="184" t="str">
        <f>RESULTADOS!L33</f>
        <v/>
      </c>
      <c r="AI17" s="184" t="str">
        <f>RESULTADOS!M33</f>
        <v/>
      </c>
      <c r="AJ17" s="184" t="str">
        <f>RESULTADOS!N33</f>
        <v/>
      </c>
      <c r="AK17" s="184" t="str">
        <f>RESULTADOS!O33</f>
        <v/>
      </c>
      <c r="AL17" s="184" t="str">
        <f>RESULTADOS!P33</f>
        <v/>
      </c>
      <c r="AM17" s="184" t="str">
        <f>RESULTADOS!Q33</f>
        <v/>
      </c>
      <c r="AN17" s="184" t="str">
        <f>RESULTADOS!R33</f>
        <v/>
      </c>
      <c r="AO17" s="184" t="str">
        <f>RESULTADOS!S33</f>
        <v/>
      </c>
      <c r="AP17" s="184" t="str">
        <f>RESULTADOS!T33</f>
        <v/>
      </c>
      <c r="AQ17" s="184" t="str">
        <f>RESULTADOS!U33</f>
        <v/>
      </c>
      <c r="AR17" s="184" t="str">
        <f>RESULTADOS!V33</f>
        <v/>
      </c>
      <c r="AS17" s="184" t="str">
        <f>RESULTADOS!W33</f>
        <v/>
      </c>
      <c r="AT17" s="184" t="str">
        <f>RESULTADOS!X33</f>
        <v/>
      </c>
      <c r="AU17" s="184" t="str">
        <f>RESULTADOS!Y33</f>
        <v/>
      </c>
      <c r="AV17" s="184" t="str">
        <f>RESULTADOS!Z33</f>
        <v/>
      </c>
      <c r="AW17" s="184" t="str">
        <f>RESULTADOS!AA33</f>
        <v/>
      </c>
      <c r="AX17" s="184" t="str">
        <f>RESULTADOS!AB33</f>
        <v/>
      </c>
      <c r="AY17" s="184" t="str">
        <f>RESULTADOS!AC33</f>
        <v/>
      </c>
      <c r="AZ17" s="184" t="str">
        <f>RESULTADOS!AD33</f>
        <v/>
      </c>
      <c r="BA17" s="184" t="str">
        <f>RESULTADOS!AE33</f>
        <v/>
      </c>
      <c r="BB17" s="184" t="str">
        <f>RESULTADOS!AF33</f>
        <v/>
      </c>
      <c r="BC17" s="184" t="str">
        <f>RESULTADOS!AG33</f>
        <v/>
      </c>
      <c r="BD17" s="184" t="str">
        <f>RESULTADOS!D74</f>
        <v/>
      </c>
      <c r="BE17" s="184" t="str">
        <f>RESULTADOS!E74</f>
        <v/>
      </c>
      <c r="BF17" s="184" t="str">
        <f>RESULTADOS!F74</f>
        <v/>
      </c>
      <c r="BG17" s="184" t="str">
        <f>RESULTADOS!G74</f>
        <v/>
      </c>
      <c r="BH17" s="184" t="str">
        <f>RESULTADOS!H74</f>
        <v/>
      </c>
      <c r="BI17" s="184" t="str">
        <f>RESULTADOS!I74</f>
        <v/>
      </c>
      <c r="BJ17" s="184" t="str">
        <f>RESULTADOS!J74</f>
        <v/>
      </c>
      <c r="BK17" s="184" t="str">
        <f>RESULTADOS!K74</f>
        <v/>
      </c>
      <c r="BL17" s="184" t="str">
        <f>RESULTADOS!L74</f>
        <v/>
      </c>
      <c r="BM17" s="184" t="str">
        <f>RESULTADOS!M74</f>
        <v/>
      </c>
      <c r="BN17" s="184" t="str">
        <f>RESULTADOS!N74</f>
        <v/>
      </c>
      <c r="BO17" s="184" t="str">
        <f>RESULTADOS!O74</f>
        <v/>
      </c>
      <c r="BP17" s="184" t="str">
        <f>RESULTADOS!P74</f>
        <v/>
      </c>
      <c r="BQ17" s="184" t="str">
        <f>RESULTADOS!Q74</f>
        <v/>
      </c>
      <c r="BR17" s="184" t="str">
        <f>RESULTADOS!R74</f>
        <v/>
      </c>
      <c r="BS17" s="184" t="str">
        <f>RESULTADOS!S74</f>
        <v/>
      </c>
      <c r="BT17" s="184" t="str">
        <f>RESULTADOS!T74</f>
        <v/>
      </c>
      <c r="BU17" s="184" t="str">
        <f>RESULTADOS!U74</f>
        <v/>
      </c>
      <c r="BV17" s="184" t="str">
        <f>RESULTADOS!V74</f>
        <v/>
      </c>
      <c r="BW17" s="184" t="str">
        <f>RESULTADOS!W74</f>
        <v/>
      </c>
    </row>
    <row r="18" spans="3:75" ht="13">
      <c r="C18" s="181" t="s">
        <v>8</v>
      </c>
      <c r="D18" s="183" t="str">
        <f>'01.Definición de ámbito'!D48</f>
        <v>No</v>
      </c>
      <c r="K18" t="s">
        <v>61</v>
      </c>
      <c r="L18" s="186">
        <f ca="1">RESULTADOS!K8</f>
        <v>265</v>
      </c>
      <c r="M18" s="186">
        <f ca="1">RESULTADOS!L8</f>
        <v>0.37857142857142856</v>
      </c>
      <c r="T18" s="186">
        <f>'03.Muestra'!B23</f>
        <v>16</v>
      </c>
      <c r="U18" s="186">
        <f>'03.Muestra'!C23</f>
        <v>0</v>
      </c>
      <c r="V18" s="186">
        <f>'03.Muestra'!D23</f>
        <v>0</v>
      </c>
      <c r="W18" s="186">
        <f>'03.Muestra'!E23</f>
        <v>0</v>
      </c>
      <c r="X18" s="186">
        <f>'03.Muestra'!F23</f>
        <v>0</v>
      </c>
      <c r="Y18" s="186">
        <f>'03.Muestra'!G23</f>
        <v>0</v>
      </c>
      <c r="Z18" s="184" t="str">
        <f>RESULTADOS!D34</f>
        <v/>
      </c>
      <c r="AA18" s="184" t="str">
        <f>RESULTADOS!E34</f>
        <v/>
      </c>
      <c r="AB18" s="184" t="str">
        <f>RESULTADOS!F34</f>
        <v/>
      </c>
      <c r="AC18" s="184" t="str">
        <f>RESULTADOS!G34</f>
        <v/>
      </c>
      <c r="AD18" s="184" t="str">
        <f>RESULTADOS!H34</f>
        <v/>
      </c>
      <c r="AE18" s="184" t="str">
        <f>RESULTADOS!I34</f>
        <v/>
      </c>
      <c r="AF18" s="184" t="str">
        <f>RESULTADOS!J34</f>
        <v/>
      </c>
      <c r="AG18" s="184" t="str">
        <f>RESULTADOS!K34</f>
        <v/>
      </c>
      <c r="AH18" s="184" t="str">
        <f>RESULTADOS!L34</f>
        <v/>
      </c>
      <c r="AI18" s="184" t="str">
        <f>RESULTADOS!M34</f>
        <v/>
      </c>
      <c r="AJ18" s="184" t="str">
        <f>RESULTADOS!N34</f>
        <v/>
      </c>
      <c r="AK18" s="184" t="str">
        <f>RESULTADOS!O34</f>
        <v/>
      </c>
      <c r="AL18" s="184" t="str">
        <f>RESULTADOS!P34</f>
        <v/>
      </c>
      <c r="AM18" s="184" t="str">
        <f>RESULTADOS!Q34</f>
        <v/>
      </c>
      <c r="AN18" s="184" t="str">
        <f>RESULTADOS!R34</f>
        <v/>
      </c>
      <c r="AO18" s="184" t="str">
        <f>RESULTADOS!S34</f>
        <v/>
      </c>
      <c r="AP18" s="184" t="str">
        <f>RESULTADOS!T34</f>
        <v/>
      </c>
      <c r="AQ18" s="184" t="str">
        <f>RESULTADOS!U34</f>
        <v/>
      </c>
      <c r="AR18" s="184" t="str">
        <f>RESULTADOS!V34</f>
        <v/>
      </c>
      <c r="AS18" s="184" t="str">
        <f>RESULTADOS!W34</f>
        <v/>
      </c>
      <c r="AT18" s="184" t="str">
        <f>RESULTADOS!X34</f>
        <v/>
      </c>
      <c r="AU18" s="184" t="str">
        <f>RESULTADOS!Y34</f>
        <v/>
      </c>
      <c r="AV18" s="184" t="str">
        <f>RESULTADOS!Z34</f>
        <v/>
      </c>
      <c r="AW18" s="184" t="str">
        <f>RESULTADOS!AA34</f>
        <v/>
      </c>
      <c r="AX18" s="184" t="str">
        <f>RESULTADOS!AB34</f>
        <v/>
      </c>
      <c r="AY18" s="184" t="str">
        <f>RESULTADOS!AC34</f>
        <v/>
      </c>
      <c r="AZ18" s="184" t="str">
        <f>RESULTADOS!AD34</f>
        <v/>
      </c>
      <c r="BA18" s="184" t="str">
        <f>RESULTADOS!AE34</f>
        <v/>
      </c>
      <c r="BB18" s="184" t="str">
        <f>RESULTADOS!AF34</f>
        <v/>
      </c>
      <c r="BC18" s="184" t="str">
        <f>RESULTADOS!AG34</f>
        <v/>
      </c>
      <c r="BD18" s="184" t="str">
        <f>RESULTADOS!D75</f>
        <v/>
      </c>
      <c r="BE18" s="184" t="str">
        <f>RESULTADOS!E75</f>
        <v/>
      </c>
      <c r="BF18" s="184" t="str">
        <f>RESULTADOS!F75</f>
        <v/>
      </c>
      <c r="BG18" s="184" t="str">
        <f>RESULTADOS!G75</f>
        <v/>
      </c>
      <c r="BH18" s="184" t="str">
        <f>RESULTADOS!H75</f>
        <v/>
      </c>
      <c r="BI18" s="184" t="str">
        <f>RESULTADOS!I75</f>
        <v/>
      </c>
      <c r="BJ18" s="184" t="str">
        <f>RESULTADOS!J75</f>
        <v/>
      </c>
      <c r="BK18" s="184" t="str">
        <f>RESULTADOS!K75</f>
        <v/>
      </c>
      <c r="BL18" s="184" t="str">
        <f>RESULTADOS!L75</f>
        <v/>
      </c>
      <c r="BM18" s="184" t="str">
        <f>RESULTADOS!M75</f>
        <v/>
      </c>
      <c r="BN18" s="184" t="str">
        <f>RESULTADOS!N75</f>
        <v/>
      </c>
      <c r="BO18" s="184" t="str">
        <f>RESULTADOS!O75</f>
        <v/>
      </c>
      <c r="BP18" s="184" t="str">
        <f>RESULTADOS!P75</f>
        <v/>
      </c>
      <c r="BQ18" s="184" t="str">
        <f>RESULTADOS!Q75</f>
        <v/>
      </c>
      <c r="BR18" s="184" t="str">
        <f>RESULTADOS!R75</f>
        <v/>
      </c>
      <c r="BS18" s="184" t="str">
        <f>RESULTADOS!S75</f>
        <v/>
      </c>
      <c r="BT18" s="184" t="str">
        <f>RESULTADOS!T75</f>
        <v/>
      </c>
      <c r="BU18" s="184" t="str">
        <f>RESULTADOS!U75</f>
        <v/>
      </c>
      <c r="BV18" s="184" t="str">
        <f>RESULTADOS!V75</f>
        <v/>
      </c>
      <c r="BW18" s="184" t="str">
        <f>RESULTADOS!W75</f>
        <v/>
      </c>
    </row>
    <row r="19" spans="3:75" ht="13">
      <c r="C19" s="181" t="s">
        <v>10</v>
      </c>
      <c r="D19" s="183" t="str">
        <f>'01.Definición de ámbito'!D49</f>
        <v>No</v>
      </c>
      <c r="K19" t="s">
        <v>64</v>
      </c>
      <c r="L19" s="186">
        <f ca="1">RESULTADOS!K9</f>
        <v>49</v>
      </c>
      <c r="M19" s="186">
        <f ca="1">RESULTADOS!L9</f>
        <v>7.0000000000000007E-2</v>
      </c>
      <c r="T19" s="186">
        <f>'03.Muestra'!B24</f>
        <v>17</v>
      </c>
      <c r="U19" s="186">
        <f>'03.Muestra'!C24</f>
        <v>0</v>
      </c>
      <c r="V19" s="186">
        <f>'03.Muestra'!D24</f>
        <v>0</v>
      </c>
      <c r="W19" s="186">
        <f>'03.Muestra'!E24</f>
        <v>0</v>
      </c>
      <c r="X19" s="186">
        <f>'03.Muestra'!F24</f>
        <v>0</v>
      </c>
      <c r="Y19" s="186">
        <f>'03.Muestra'!G24</f>
        <v>0</v>
      </c>
      <c r="Z19" s="184" t="str">
        <f>RESULTADOS!D35</f>
        <v/>
      </c>
      <c r="AA19" s="184" t="str">
        <f>RESULTADOS!E35</f>
        <v/>
      </c>
      <c r="AB19" s="184" t="str">
        <f>RESULTADOS!F35</f>
        <v/>
      </c>
      <c r="AC19" s="184" t="str">
        <f>RESULTADOS!G35</f>
        <v/>
      </c>
      <c r="AD19" s="184" t="str">
        <f>RESULTADOS!H35</f>
        <v/>
      </c>
      <c r="AE19" s="184" t="str">
        <f>RESULTADOS!I35</f>
        <v/>
      </c>
      <c r="AF19" s="184" t="str">
        <f>RESULTADOS!J35</f>
        <v/>
      </c>
      <c r="AG19" s="184" t="str">
        <f>RESULTADOS!K35</f>
        <v/>
      </c>
      <c r="AH19" s="184" t="str">
        <f>RESULTADOS!L35</f>
        <v/>
      </c>
      <c r="AI19" s="184" t="str">
        <f>RESULTADOS!M35</f>
        <v/>
      </c>
      <c r="AJ19" s="184" t="str">
        <f>RESULTADOS!N35</f>
        <v/>
      </c>
      <c r="AK19" s="184" t="str">
        <f>RESULTADOS!O35</f>
        <v/>
      </c>
      <c r="AL19" s="184" t="str">
        <f>RESULTADOS!P35</f>
        <v/>
      </c>
      <c r="AM19" s="184" t="str">
        <f>RESULTADOS!Q35</f>
        <v/>
      </c>
      <c r="AN19" s="184" t="str">
        <f>RESULTADOS!R35</f>
        <v/>
      </c>
      <c r="AO19" s="184" t="str">
        <f>RESULTADOS!S35</f>
        <v/>
      </c>
      <c r="AP19" s="184" t="str">
        <f>RESULTADOS!T35</f>
        <v/>
      </c>
      <c r="AQ19" s="184" t="str">
        <f>RESULTADOS!U35</f>
        <v/>
      </c>
      <c r="AR19" s="184" t="str">
        <f>RESULTADOS!V35</f>
        <v/>
      </c>
      <c r="AS19" s="184" t="str">
        <f>RESULTADOS!W35</f>
        <v/>
      </c>
      <c r="AT19" s="184" t="str">
        <f>RESULTADOS!X35</f>
        <v/>
      </c>
      <c r="AU19" s="184" t="str">
        <f>RESULTADOS!Y35</f>
        <v/>
      </c>
      <c r="AV19" s="184" t="str">
        <f>RESULTADOS!Z35</f>
        <v/>
      </c>
      <c r="AW19" s="184" t="str">
        <f>RESULTADOS!AA35</f>
        <v/>
      </c>
      <c r="AX19" s="184" t="str">
        <f>RESULTADOS!AB35</f>
        <v/>
      </c>
      <c r="AY19" s="184" t="str">
        <f>RESULTADOS!AC35</f>
        <v/>
      </c>
      <c r="AZ19" s="184" t="str">
        <f>RESULTADOS!AD35</f>
        <v/>
      </c>
      <c r="BA19" s="184" t="str">
        <f>RESULTADOS!AE35</f>
        <v/>
      </c>
      <c r="BB19" s="184" t="str">
        <f>RESULTADOS!AF35</f>
        <v/>
      </c>
      <c r="BC19" s="184" t="str">
        <f>RESULTADOS!AG35</f>
        <v/>
      </c>
      <c r="BD19" s="184" t="str">
        <f>RESULTADOS!D76</f>
        <v/>
      </c>
      <c r="BE19" s="184" t="str">
        <f>RESULTADOS!E76</f>
        <v/>
      </c>
      <c r="BF19" s="184" t="str">
        <f>RESULTADOS!F76</f>
        <v/>
      </c>
      <c r="BG19" s="184" t="str">
        <f>RESULTADOS!G76</f>
        <v/>
      </c>
      <c r="BH19" s="184" t="str">
        <f>RESULTADOS!H76</f>
        <v/>
      </c>
      <c r="BI19" s="184" t="str">
        <f>RESULTADOS!I76</f>
        <v/>
      </c>
      <c r="BJ19" s="184" t="str">
        <f>RESULTADOS!J76</f>
        <v/>
      </c>
      <c r="BK19" s="184" t="str">
        <f>RESULTADOS!K76</f>
        <v/>
      </c>
      <c r="BL19" s="184" t="str">
        <f>RESULTADOS!L76</f>
        <v/>
      </c>
      <c r="BM19" s="184" t="str">
        <f>RESULTADOS!M76</f>
        <v/>
      </c>
      <c r="BN19" s="184" t="str">
        <f>RESULTADOS!N76</f>
        <v/>
      </c>
      <c r="BO19" s="184" t="str">
        <f>RESULTADOS!O76</f>
        <v/>
      </c>
      <c r="BP19" s="184" t="str">
        <f>RESULTADOS!P76</f>
        <v/>
      </c>
      <c r="BQ19" s="184" t="str">
        <f>RESULTADOS!Q76</f>
        <v/>
      </c>
      <c r="BR19" s="184" t="str">
        <f>RESULTADOS!R76</f>
        <v/>
      </c>
      <c r="BS19" s="184" t="str">
        <f>RESULTADOS!S76</f>
        <v/>
      </c>
      <c r="BT19" s="184" t="str">
        <f>RESULTADOS!T76</f>
        <v/>
      </c>
      <c r="BU19" s="184" t="str">
        <f>RESULTADOS!U76</f>
        <v/>
      </c>
      <c r="BV19" s="184" t="str">
        <f>RESULTADOS!V76</f>
        <v/>
      </c>
      <c r="BW19" s="184" t="str">
        <f>RESULTADOS!W76</f>
        <v/>
      </c>
    </row>
    <row r="20" spans="3:75" ht="13">
      <c r="C20" s="181" t="s">
        <v>11</v>
      </c>
      <c r="D20" s="183" t="str">
        <f>'01.Definición de ámbito'!D50</f>
        <v>No</v>
      </c>
      <c r="K20" t="s">
        <v>67</v>
      </c>
      <c r="L20" s="186">
        <f ca="1">RESULTADOS!K10</f>
        <v>386</v>
      </c>
      <c r="M20" s="186">
        <f ca="1">RESULTADOS!L10</f>
        <v>0.55142857142857138</v>
      </c>
      <c r="T20" s="186">
        <f>'03.Muestra'!B25</f>
        <v>18</v>
      </c>
      <c r="U20" s="186">
        <f>'03.Muestra'!C25</f>
        <v>0</v>
      </c>
      <c r="V20" s="186">
        <f>'03.Muestra'!D25</f>
        <v>0</v>
      </c>
      <c r="W20" s="186">
        <f>'03.Muestra'!E25</f>
        <v>0</v>
      </c>
      <c r="X20" s="186">
        <f>'03.Muestra'!F25</f>
        <v>0</v>
      </c>
      <c r="Y20" s="186">
        <f>'03.Muestra'!G25</f>
        <v>0</v>
      </c>
      <c r="Z20" s="184" t="str">
        <f>RESULTADOS!D36</f>
        <v/>
      </c>
      <c r="AA20" s="184" t="str">
        <f>RESULTADOS!E36</f>
        <v/>
      </c>
      <c r="AB20" s="184" t="str">
        <f>RESULTADOS!F36</f>
        <v/>
      </c>
      <c r="AC20" s="184" t="str">
        <f>RESULTADOS!G36</f>
        <v/>
      </c>
      <c r="AD20" s="184" t="str">
        <f>RESULTADOS!H36</f>
        <v/>
      </c>
      <c r="AE20" s="184" t="str">
        <f>RESULTADOS!I36</f>
        <v/>
      </c>
      <c r="AF20" s="184" t="str">
        <f>RESULTADOS!J36</f>
        <v/>
      </c>
      <c r="AG20" s="184" t="str">
        <f>RESULTADOS!K36</f>
        <v/>
      </c>
      <c r="AH20" s="184" t="str">
        <f>RESULTADOS!L36</f>
        <v/>
      </c>
      <c r="AI20" s="184" t="str">
        <f>RESULTADOS!M36</f>
        <v/>
      </c>
      <c r="AJ20" s="184" t="str">
        <f>RESULTADOS!N36</f>
        <v/>
      </c>
      <c r="AK20" s="184" t="str">
        <f>RESULTADOS!O36</f>
        <v/>
      </c>
      <c r="AL20" s="184" t="str">
        <f>RESULTADOS!P36</f>
        <v/>
      </c>
      <c r="AM20" s="184" t="str">
        <f>RESULTADOS!Q36</f>
        <v/>
      </c>
      <c r="AN20" s="184" t="str">
        <f>RESULTADOS!R36</f>
        <v/>
      </c>
      <c r="AO20" s="184" t="str">
        <f>RESULTADOS!S36</f>
        <v/>
      </c>
      <c r="AP20" s="184" t="str">
        <f>RESULTADOS!T36</f>
        <v/>
      </c>
      <c r="AQ20" s="184" t="str">
        <f>RESULTADOS!U36</f>
        <v/>
      </c>
      <c r="AR20" s="184" t="str">
        <f>RESULTADOS!V36</f>
        <v/>
      </c>
      <c r="AS20" s="184" t="str">
        <f>RESULTADOS!W36</f>
        <v/>
      </c>
      <c r="AT20" s="184" t="str">
        <f>RESULTADOS!X36</f>
        <v/>
      </c>
      <c r="AU20" s="184" t="str">
        <f>RESULTADOS!Y36</f>
        <v/>
      </c>
      <c r="AV20" s="184" t="str">
        <f>RESULTADOS!Z36</f>
        <v/>
      </c>
      <c r="AW20" s="184" t="str">
        <f>RESULTADOS!AA36</f>
        <v/>
      </c>
      <c r="AX20" s="184" t="str">
        <f>RESULTADOS!AB36</f>
        <v/>
      </c>
      <c r="AY20" s="184" t="str">
        <f>RESULTADOS!AC36</f>
        <v/>
      </c>
      <c r="AZ20" s="184" t="str">
        <f>RESULTADOS!AD36</f>
        <v/>
      </c>
      <c r="BA20" s="184" t="str">
        <f>RESULTADOS!AE36</f>
        <v/>
      </c>
      <c r="BB20" s="184" t="str">
        <f>RESULTADOS!AF36</f>
        <v/>
      </c>
      <c r="BC20" s="184" t="str">
        <f>RESULTADOS!AG36</f>
        <v/>
      </c>
      <c r="BD20" s="184" t="str">
        <f>RESULTADOS!D77</f>
        <v/>
      </c>
      <c r="BE20" s="184" t="str">
        <f>RESULTADOS!E77</f>
        <v/>
      </c>
      <c r="BF20" s="184" t="str">
        <f>RESULTADOS!F77</f>
        <v/>
      </c>
      <c r="BG20" s="184" t="str">
        <f>RESULTADOS!G77</f>
        <v/>
      </c>
      <c r="BH20" s="184" t="str">
        <f>RESULTADOS!H77</f>
        <v/>
      </c>
      <c r="BI20" s="184" t="str">
        <f>RESULTADOS!I77</f>
        <v/>
      </c>
      <c r="BJ20" s="184" t="str">
        <f>RESULTADOS!J77</f>
        <v/>
      </c>
      <c r="BK20" s="184" t="str">
        <f>RESULTADOS!K77</f>
        <v/>
      </c>
      <c r="BL20" s="184" t="str">
        <f>RESULTADOS!L77</f>
        <v/>
      </c>
      <c r="BM20" s="184" t="str">
        <f>RESULTADOS!M77</f>
        <v/>
      </c>
      <c r="BN20" s="184" t="str">
        <f>RESULTADOS!N77</f>
        <v/>
      </c>
      <c r="BO20" s="184" t="str">
        <f>RESULTADOS!O77</f>
        <v/>
      </c>
      <c r="BP20" s="184" t="str">
        <f>RESULTADOS!P77</f>
        <v/>
      </c>
      <c r="BQ20" s="184" t="str">
        <f>RESULTADOS!Q77</f>
        <v/>
      </c>
      <c r="BR20" s="184" t="str">
        <f>RESULTADOS!R77</f>
        <v/>
      </c>
      <c r="BS20" s="184" t="str">
        <f>RESULTADOS!S77</f>
        <v/>
      </c>
      <c r="BT20" s="184" t="str">
        <f>RESULTADOS!T77</f>
        <v/>
      </c>
      <c r="BU20" s="184" t="str">
        <f>RESULTADOS!U77</f>
        <v/>
      </c>
      <c r="BV20" s="184" t="str">
        <f>RESULTADOS!V77</f>
        <v/>
      </c>
      <c r="BW20" s="184" t="str">
        <f>RESULTADOS!W77</f>
        <v/>
      </c>
    </row>
    <row r="21" spans="3:75" ht="13">
      <c r="C21" s="181" t="s">
        <v>12</v>
      </c>
      <c r="D21" s="183" t="str">
        <f>'01.Definición de ámbito'!D51</f>
        <v>No</v>
      </c>
      <c r="K21" t="s">
        <v>141</v>
      </c>
      <c r="L21" s="186">
        <f ca="1">RESULTADOS!K11</f>
        <v>700</v>
      </c>
      <c r="M21" s="186">
        <f ca="1">RESULTADOS!L11</f>
        <v>1</v>
      </c>
      <c r="T21" s="186">
        <f>'03.Muestra'!B26</f>
        <v>19</v>
      </c>
      <c r="U21" s="186">
        <f>'03.Muestra'!C26</f>
        <v>0</v>
      </c>
      <c r="V21" s="186">
        <f>'03.Muestra'!D26</f>
        <v>0</v>
      </c>
      <c r="W21" s="186">
        <f>'03.Muestra'!E26</f>
        <v>0</v>
      </c>
      <c r="X21" s="186">
        <f>'03.Muestra'!F26</f>
        <v>0</v>
      </c>
      <c r="Y21" s="186">
        <f>'03.Muestra'!G26</f>
        <v>0</v>
      </c>
      <c r="Z21" s="184" t="str">
        <f>RESULTADOS!D37</f>
        <v/>
      </c>
      <c r="AA21" s="184" t="str">
        <f>RESULTADOS!E37</f>
        <v/>
      </c>
      <c r="AB21" s="184" t="str">
        <f>RESULTADOS!F37</f>
        <v/>
      </c>
      <c r="AC21" s="184" t="str">
        <f>RESULTADOS!G37</f>
        <v/>
      </c>
      <c r="AD21" s="184" t="str">
        <f>RESULTADOS!H37</f>
        <v/>
      </c>
      <c r="AE21" s="184" t="str">
        <f>RESULTADOS!I37</f>
        <v/>
      </c>
      <c r="AF21" s="184" t="str">
        <f>RESULTADOS!J37</f>
        <v/>
      </c>
      <c r="AG21" s="184" t="str">
        <f>RESULTADOS!K37</f>
        <v/>
      </c>
      <c r="AH21" s="184" t="str">
        <f>RESULTADOS!L37</f>
        <v/>
      </c>
      <c r="AI21" s="184" t="str">
        <f>RESULTADOS!M37</f>
        <v/>
      </c>
      <c r="AJ21" s="184" t="str">
        <f>RESULTADOS!N37</f>
        <v/>
      </c>
      <c r="AK21" s="184" t="str">
        <f>RESULTADOS!O37</f>
        <v/>
      </c>
      <c r="AL21" s="184" t="str">
        <f>RESULTADOS!P37</f>
        <v/>
      </c>
      <c r="AM21" s="184" t="str">
        <f>RESULTADOS!Q37</f>
        <v/>
      </c>
      <c r="AN21" s="184" t="str">
        <f>RESULTADOS!R37</f>
        <v/>
      </c>
      <c r="AO21" s="184" t="str">
        <f>RESULTADOS!S37</f>
        <v/>
      </c>
      <c r="AP21" s="184" t="str">
        <f>RESULTADOS!T37</f>
        <v/>
      </c>
      <c r="AQ21" s="184" t="str">
        <f>RESULTADOS!U37</f>
        <v/>
      </c>
      <c r="AR21" s="184" t="str">
        <f>RESULTADOS!V37</f>
        <v/>
      </c>
      <c r="AS21" s="184" t="str">
        <f>RESULTADOS!W37</f>
        <v/>
      </c>
      <c r="AT21" s="184" t="str">
        <f>RESULTADOS!X37</f>
        <v/>
      </c>
      <c r="AU21" s="184" t="str">
        <f>RESULTADOS!Y37</f>
        <v/>
      </c>
      <c r="AV21" s="184" t="str">
        <f>RESULTADOS!Z37</f>
        <v/>
      </c>
      <c r="AW21" s="184" t="str">
        <f>RESULTADOS!AA37</f>
        <v/>
      </c>
      <c r="AX21" s="184" t="str">
        <f>RESULTADOS!AB37</f>
        <v/>
      </c>
      <c r="AY21" s="184" t="str">
        <f>RESULTADOS!AC37</f>
        <v/>
      </c>
      <c r="AZ21" s="184" t="str">
        <f>RESULTADOS!AD37</f>
        <v/>
      </c>
      <c r="BA21" s="184" t="str">
        <f>RESULTADOS!AE37</f>
        <v/>
      </c>
      <c r="BB21" s="184" t="str">
        <f>RESULTADOS!AF37</f>
        <v/>
      </c>
      <c r="BC21" s="184" t="str">
        <f>RESULTADOS!AG37</f>
        <v/>
      </c>
      <c r="BD21" s="184" t="str">
        <f>RESULTADOS!D78</f>
        <v/>
      </c>
      <c r="BE21" s="184" t="str">
        <f>RESULTADOS!E78</f>
        <v/>
      </c>
      <c r="BF21" s="184" t="str">
        <f>RESULTADOS!F78</f>
        <v/>
      </c>
      <c r="BG21" s="184" t="str">
        <f>RESULTADOS!G78</f>
        <v/>
      </c>
      <c r="BH21" s="184" t="str">
        <f>RESULTADOS!H78</f>
        <v/>
      </c>
      <c r="BI21" s="184" t="str">
        <f>RESULTADOS!I78</f>
        <v/>
      </c>
      <c r="BJ21" s="184" t="str">
        <f>RESULTADOS!J78</f>
        <v/>
      </c>
      <c r="BK21" s="184" t="str">
        <f>RESULTADOS!K78</f>
        <v/>
      </c>
      <c r="BL21" s="184" t="str">
        <f>RESULTADOS!L78</f>
        <v/>
      </c>
      <c r="BM21" s="184" t="str">
        <f>RESULTADOS!M78</f>
        <v/>
      </c>
      <c r="BN21" s="184" t="str">
        <f>RESULTADOS!N78</f>
        <v/>
      </c>
      <c r="BO21" s="184" t="str">
        <f>RESULTADOS!O78</f>
        <v/>
      </c>
      <c r="BP21" s="184" t="str">
        <f>RESULTADOS!P78</f>
        <v/>
      </c>
      <c r="BQ21" s="184" t="str">
        <f>RESULTADOS!Q78</f>
        <v/>
      </c>
      <c r="BR21" s="184" t="str">
        <f>RESULTADOS!R78</f>
        <v/>
      </c>
      <c r="BS21" s="184" t="str">
        <f>RESULTADOS!S78</f>
        <v/>
      </c>
      <c r="BT21" s="184" t="str">
        <f>RESULTADOS!T78</f>
        <v/>
      </c>
      <c r="BU21" s="184" t="str">
        <f>RESULTADOS!U78</f>
        <v/>
      </c>
      <c r="BV21" s="184" t="str">
        <f>RESULTADOS!V78</f>
        <v/>
      </c>
      <c r="BW21" s="184" t="str">
        <f>RESULTADOS!W78</f>
        <v/>
      </c>
    </row>
    <row r="22" spans="3:75" ht="13">
      <c r="C22" s="181" t="s">
        <v>13</v>
      </c>
      <c r="D22" s="183" t="str">
        <f>'01.Definición de ámbito'!D52</f>
        <v>No</v>
      </c>
      <c r="T22" s="186">
        <f>'03.Muestra'!B27</f>
        <v>20</v>
      </c>
      <c r="U22" s="186">
        <f>'03.Muestra'!C27</f>
        <v>0</v>
      </c>
      <c r="V22" s="186">
        <f>'03.Muestra'!D27</f>
        <v>0</v>
      </c>
      <c r="W22" s="186">
        <f>'03.Muestra'!E27</f>
        <v>0</v>
      </c>
      <c r="X22" s="186">
        <f>'03.Muestra'!F27</f>
        <v>0</v>
      </c>
      <c r="Y22" s="186">
        <f>'03.Muestra'!G27</f>
        <v>0</v>
      </c>
      <c r="Z22" s="184" t="str">
        <f>RESULTADOS!D38</f>
        <v/>
      </c>
      <c r="AA22" s="184" t="str">
        <f>RESULTADOS!E38</f>
        <v/>
      </c>
      <c r="AB22" s="184" t="str">
        <f>RESULTADOS!F38</f>
        <v/>
      </c>
      <c r="AC22" s="184" t="str">
        <f>RESULTADOS!G38</f>
        <v/>
      </c>
      <c r="AD22" s="184" t="str">
        <f>RESULTADOS!H38</f>
        <v/>
      </c>
      <c r="AE22" s="184" t="str">
        <f>RESULTADOS!I38</f>
        <v/>
      </c>
      <c r="AF22" s="184" t="str">
        <f>RESULTADOS!J38</f>
        <v/>
      </c>
      <c r="AG22" s="184" t="str">
        <f>RESULTADOS!K38</f>
        <v/>
      </c>
      <c r="AH22" s="184" t="str">
        <f>RESULTADOS!L38</f>
        <v/>
      </c>
      <c r="AI22" s="184" t="str">
        <f>RESULTADOS!M38</f>
        <v/>
      </c>
      <c r="AJ22" s="184" t="str">
        <f>RESULTADOS!N38</f>
        <v/>
      </c>
      <c r="AK22" s="184" t="str">
        <f>RESULTADOS!O38</f>
        <v/>
      </c>
      <c r="AL22" s="184" t="str">
        <f>RESULTADOS!P38</f>
        <v/>
      </c>
      <c r="AM22" s="184" t="str">
        <f>RESULTADOS!Q38</f>
        <v/>
      </c>
      <c r="AN22" s="184" t="str">
        <f>RESULTADOS!R38</f>
        <v/>
      </c>
      <c r="AO22" s="184" t="str">
        <f>RESULTADOS!S38</f>
        <v/>
      </c>
      <c r="AP22" s="184" t="str">
        <f>RESULTADOS!T38</f>
        <v/>
      </c>
      <c r="AQ22" s="184" t="str">
        <f>RESULTADOS!U38</f>
        <v/>
      </c>
      <c r="AR22" s="184" t="str">
        <f>RESULTADOS!V38</f>
        <v/>
      </c>
      <c r="AS22" s="184" t="str">
        <f>RESULTADOS!W38</f>
        <v/>
      </c>
      <c r="AT22" s="184" t="str">
        <f>RESULTADOS!X38</f>
        <v/>
      </c>
      <c r="AU22" s="184" t="str">
        <f>RESULTADOS!Y38</f>
        <v/>
      </c>
      <c r="AV22" s="184" t="str">
        <f>RESULTADOS!Z38</f>
        <v/>
      </c>
      <c r="AW22" s="184" t="str">
        <f>RESULTADOS!AA38</f>
        <v/>
      </c>
      <c r="AX22" s="184" t="str">
        <f>RESULTADOS!AB38</f>
        <v/>
      </c>
      <c r="AY22" s="184" t="str">
        <f>RESULTADOS!AC38</f>
        <v/>
      </c>
      <c r="AZ22" s="184" t="str">
        <f>RESULTADOS!AD38</f>
        <v/>
      </c>
      <c r="BA22" s="184" t="str">
        <f>RESULTADOS!AE38</f>
        <v/>
      </c>
      <c r="BB22" s="184" t="str">
        <f>RESULTADOS!AF38</f>
        <v/>
      </c>
      <c r="BC22" s="184" t="str">
        <f>RESULTADOS!AG38</f>
        <v/>
      </c>
      <c r="BD22" s="184" t="str">
        <f>RESULTADOS!D79</f>
        <v/>
      </c>
      <c r="BE22" s="184" t="str">
        <f>RESULTADOS!E79</f>
        <v/>
      </c>
      <c r="BF22" s="184" t="str">
        <f>RESULTADOS!F79</f>
        <v/>
      </c>
      <c r="BG22" s="184" t="str">
        <f>RESULTADOS!G79</f>
        <v/>
      </c>
      <c r="BH22" s="184" t="str">
        <f>RESULTADOS!H79</f>
        <v/>
      </c>
      <c r="BI22" s="184" t="str">
        <f>RESULTADOS!I79</f>
        <v/>
      </c>
      <c r="BJ22" s="184" t="str">
        <f>RESULTADOS!J79</f>
        <v/>
      </c>
      <c r="BK22" s="184" t="str">
        <f>RESULTADOS!K79</f>
        <v/>
      </c>
      <c r="BL22" s="184" t="str">
        <f>RESULTADOS!L79</f>
        <v/>
      </c>
      <c r="BM22" s="184" t="str">
        <f>RESULTADOS!M79</f>
        <v/>
      </c>
      <c r="BN22" s="184" t="str">
        <f>RESULTADOS!N79</f>
        <v/>
      </c>
      <c r="BO22" s="184" t="str">
        <f>RESULTADOS!O79</f>
        <v/>
      </c>
      <c r="BP22" s="184" t="str">
        <f>RESULTADOS!P79</f>
        <v/>
      </c>
      <c r="BQ22" s="184" t="str">
        <f>RESULTADOS!Q79</f>
        <v/>
      </c>
      <c r="BR22" s="184" t="str">
        <f>RESULTADOS!R79</f>
        <v/>
      </c>
      <c r="BS22" s="184" t="str">
        <f>RESULTADOS!S79</f>
        <v/>
      </c>
      <c r="BT22" s="184" t="str">
        <f>RESULTADOS!T79</f>
        <v/>
      </c>
      <c r="BU22" s="184" t="str">
        <f>RESULTADOS!U79</f>
        <v/>
      </c>
      <c r="BV22" s="184" t="str">
        <f>RESULTADOS!V79</f>
        <v/>
      </c>
      <c r="BW22" s="184" t="str">
        <f>RESULTADOS!W79</f>
        <v/>
      </c>
    </row>
    <row r="23" spans="3:75" ht="13">
      <c r="C23" s="181" t="s">
        <v>14</v>
      </c>
      <c r="D23" s="183" t="str">
        <f>'01.Definición de ámbito'!D53</f>
        <v>No</v>
      </c>
      <c r="K23" t="s">
        <v>286</v>
      </c>
      <c r="T23" s="186">
        <f>'03.Muestra'!B28</f>
        <v>21</v>
      </c>
      <c r="U23" s="186">
        <f>'03.Muestra'!C28</f>
        <v>0</v>
      </c>
      <c r="V23" s="186">
        <f>'03.Muestra'!D28</f>
        <v>0</v>
      </c>
      <c r="W23" s="186">
        <f>'03.Muestra'!E28</f>
        <v>0</v>
      </c>
      <c r="X23" s="186">
        <f>'03.Muestra'!F28</f>
        <v>0</v>
      </c>
      <c r="Y23" s="186">
        <f>'03.Muestra'!G28</f>
        <v>0</v>
      </c>
      <c r="Z23" s="184" t="str">
        <f>RESULTADOS!D39</f>
        <v/>
      </c>
      <c r="AA23" s="184" t="str">
        <f>RESULTADOS!E39</f>
        <v/>
      </c>
      <c r="AB23" s="184" t="str">
        <f>RESULTADOS!F39</f>
        <v/>
      </c>
      <c r="AC23" s="184" t="str">
        <f>RESULTADOS!G39</f>
        <v/>
      </c>
      <c r="AD23" s="184" t="str">
        <f>RESULTADOS!H39</f>
        <v/>
      </c>
      <c r="AE23" s="184" t="str">
        <f>RESULTADOS!I39</f>
        <v/>
      </c>
      <c r="AF23" s="184" t="str">
        <f>RESULTADOS!J39</f>
        <v/>
      </c>
      <c r="AG23" s="184" t="str">
        <f>RESULTADOS!K39</f>
        <v/>
      </c>
      <c r="AH23" s="184" t="str">
        <f>RESULTADOS!L39</f>
        <v/>
      </c>
      <c r="AI23" s="184" t="str">
        <f>RESULTADOS!M39</f>
        <v/>
      </c>
      <c r="AJ23" s="184" t="str">
        <f>RESULTADOS!N39</f>
        <v/>
      </c>
      <c r="AK23" s="184" t="str">
        <f>RESULTADOS!O39</f>
        <v/>
      </c>
      <c r="AL23" s="184" t="str">
        <f>RESULTADOS!P39</f>
        <v/>
      </c>
      <c r="AM23" s="184" t="str">
        <f>RESULTADOS!Q39</f>
        <v/>
      </c>
      <c r="AN23" s="184" t="str">
        <f>RESULTADOS!R39</f>
        <v/>
      </c>
      <c r="AO23" s="184" t="str">
        <f>RESULTADOS!S39</f>
        <v/>
      </c>
      <c r="AP23" s="184" t="str">
        <f>RESULTADOS!T39</f>
        <v/>
      </c>
      <c r="AQ23" s="184" t="str">
        <f>RESULTADOS!U39</f>
        <v/>
      </c>
      <c r="AR23" s="184" t="str">
        <f>RESULTADOS!V39</f>
        <v/>
      </c>
      <c r="AS23" s="184" t="str">
        <f>RESULTADOS!W39</f>
        <v/>
      </c>
      <c r="AT23" s="184" t="str">
        <f>RESULTADOS!X39</f>
        <v/>
      </c>
      <c r="AU23" s="184" t="str">
        <f>RESULTADOS!Y39</f>
        <v/>
      </c>
      <c r="AV23" s="184" t="str">
        <f>RESULTADOS!Z39</f>
        <v/>
      </c>
      <c r="AW23" s="184" t="str">
        <f>RESULTADOS!AA39</f>
        <v/>
      </c>
      <c r="AX23" s="184" t="str">
        <f>RESULTADOS!AB39</f>
        <v/>
      </c>
      <c r="AY23" s="184" t="str">
        <f>RESULTADOS!AC39</f>
        <v/>
      </c>
      <c r="AZ23" s="184" t="str">
        <f>RESULTADOS!AD39</f>
        <v/>
      </c>
      <c r="BA23" s="184" t="str">
        <f>RESULTADOS!AE39</f>
        <v/>
      </c>
      <c r="BB23" s="184" t="str">
        <f>RESULTADOS!AF39</f>
        <v/>
      </c>
      <c r="BC23" s="184" t="str">
        <f>RESULTADOS!AG39</f>
        <v/>
      </c>
      <c r="BD23" s="184" t="str">
        <f>RESULTADOS!D80</f>
        <v/>
      </c>
      <c r="BE23" s="184" t="str">
        <f>RESULTADOS!E80</f>
        <v/>
      </c>
      <c r="BF23" s="184" t="str">
        <f>RESULTADOS!F80</f>
        <v/>
      </c>
      <c r="BG23" s="184" t="str">
        <f>RESULTADOS!G80</f>
        <v/>
      </c>
      <c r="BH23" s="184" t="str">
        <f>RESULTADOS!H80</f>
        <v/>
      </c>
      <c r="BI23" s="184" t="str">
        <f>RESULTADOS!I80</f>
        <v/>
      </c>
      <c r="BJ23" s="184" t="str">
        <f>RESULTADOS!J80</f>
        <v/>
      </c>
      <c r="BK23" s="184" t="str">
        <f>RESULTADOS!K80</f>
        <v/>
      </c>
      <c r="BL23" s="184" t="str">
        <f>RESULTADOS!L80</f>
        <v/>
      </c>
      <c r="BM23" s="184" t="str">
        <f>RESULTADOS!M80</f>
        <v/>
      </c>
      <c r="BN23" s="184" t="str">
        <f>RESULTADOS!N80</f>
        <v/>
      </c>
      <c r="BO23" s="184" t="str">
        <f>RESULTADOS!O80</f>
        <v/>
      </c>
      <c r="BP23" s="184" t="str">
        <f>RESULTADOS!P80</f>
        <v/>
      </c>
      <c r="BQ23" s="184" t="str">
        <f>RESULTADOS!Q80</f>
        <v/>
      </c>
      <c r="BR23" s="184" t="str">
        <f>RESULTADOS!R80</f>
        <v/>
      </c>
      <c r="BS23" s="184" t="str">
        <f>RESULTADOS!S80</f>
        <v/>
      </c>
      <c r="BT23" s="184" t="str">
        <f>RESULTADOS!T80</f>
        <v/>
      </c>
      <c r="BU23" s="184" t="str">
        <f>RESULTADOS!U80</f>
        <v/>
      </c>
      <c r="BV23" s="184" t="str">
        <f>RESULTADOS!V80</f>
        <v/>
      </c>
      <c r="BW23" s="184" t="str">
        <f>RESULTADOS!W80</f>
        <v/>
      </c>
    </row>
    <row r="24" spans="3:75" ht="13">
      <c r="C24" s="181" t="s">
        <v>15</v>
      </c>
      <c r="D24" s="183" t="str">
        <f>'01.Definición de ámbito'!D54</f>
        <v>No</v>
      </c>
      <c r="K24" t="s">
        <v>62</v>
      </c>
      <c r="L24" s="186">
        <f ca="1">RESULTADOS!O8</f>
        <v>0</v>
      </c>
      <c r="M24" s="186">
        <f ca="1">RESULTADOS!P8</f>
        <v>0</v>
      </c>
      <c r="T24" s="186">
        <f>'03.Muestra'!B29</f>
        <v>22</v>
      </c>
      <c r="U24" s="186">
        <f>'03.Muestra'!C29</f>
        <v>0</v>
      </c>
      <c r="V24" s="186">
        <f>'03.Muestra'!D29</f>
        <v>0</v>
      </c>
      <c r="W24" s="186">
        <f>'03.Muestra'!E29</f>
        <v>0</v>
      </c>
      <c r="X24" s="186">
        <f>'03.Muestra'!F29</f>
        <v>0</v>
      </c>
      <c r="Y24" s="186">
        <f>'03.Muestra'!G29</f>
        <v>0</v>
      </c>
      <c r="Z24" s="184" t="str">
        <f>RESULTADOS!D40</f>
        <v/>
      </c>
      <c r="AA24" s="184" t="str">
        <f>RESULTADOS!E40</f>
        <v/>
      </c>
      <c r="AB24" s="184" t="str">
        <f>RESULTADOS!F40</f>
        <v/>
      </c>
      <c r="AC24" s="184" t="str">
        <f>RESULTADOS!G40</f>
        <v/>
      </c>
      <c r="AD24" s="184" t="str">
        <f>RESULTADOS!H40</f>
        <v/>
      </c>
      <c r="AE24" s="184" t="str">
        <f>RESULTADOS!I40</f>
        <v/>
      </c>
      <c r="AF24" s="184" t="str">
        <f>RESULTADOS!J40</f>
        <v/>
      </c>
      <c r="AG24" s="184" t="str">
        <f>RESULTADOS!K40</f>
        <v/>
      </c>
      <c r="AH24" s="184" t="str">
        <f>RESULTADOS!L40</f>
        <v/>
      </c>
      <c r="AI24" s="184" t="str">
        <f>RESULTADOS!M40</f>
        <v/>
      </c>
      <c r="AJ24" s="184" t="str">
        <f>RESULTADOS!N40</f>
        <v/>
      </c>
      <c r="AK24" s="184" t="str">
        <f>RESULTADOS!O40</f>
        <v/>
      </c>
      <c r="AL24" s="184" t="str">
        <f>RESULTADOS!P40</f>
        <v/>
      </c>
      <c r="AM24" s="184" t="str">
        <f>RESULTADOS!Q40</f>
        <v/>
      </c>
      <c r="AN24" s="184" t="str">
        <f>RESULTADOS!R40</f>
        <v/>
      </c>
      <c r="AO24" s="184" t="str">
        <f>RESULTADOS!S40</f>
        <v/>
      </c>
      <c r="AP24" s="184" t="str">
        <f>RESULTADOS!T40</f>
        <v/>
      </c>
      <c r="AQ24" s="184" t="str">
        <f>RESULTADOS!U40</f>
        <v/>
      </c>
      <c r="AR24" s="184" t="str">
        <f>RESULTADOS!V40</f>
        <v/>
      </c>
      <c r="AS24" s="184" t="str">
        <f>RESULTADOS!W40</f>
        <v/>
      </c>
      <c r="AT24" s="184" t="str">
        <f>RESULTADOS!X40</f>
        <v/>
      </c>
      <c r="AU24" s="184" t="str">
        <f>RESULTADOS!Y40</f>
        <v/>
      </c>
      <c r="AV24" s="184" t="str">
        <f>RESULTADOS!Z40</f>
        <v/>
      </c>
      <c r="AW24" s="184" t="str">
        <f>RESULTADOS!AA40</f>
        <v/>
      </c>
      <c r="AX24" s="184" t="str">
        <f>RESULTADOS!AB40</f>
        <v/>
      </c>
      <c r="AY24" s="184" t="str">
        <f>RESULTADOS!AC40</f>
        <v/>
      </c>
      <c r="AZ24" s="184" t="str">
        <f>RESULTADOS!AD40</f>
        <v/>
      </c>
      <c r="BA24" s="184" t="str">
        <f>RESULTADOS!AE40</f>
        <v/>
      </c>
      <c r="BB24" s="184" t="str">
        <f>RESULTADOS!AF40</f>
        <v/>
      </c>
      <c r="BC24" s="184" t="str">
        <f>RESULTADOS!AG40</f>
        <v/>
      </c>
      <c r="BD24" s="184" t="str">
        <f>RESULTADOS!D81</f>
        <v/>
      </c>
      <c r="BE24" s="184" t="str">
        <f>RESULTADOS!E81</f>
        <v/>
      </c>
      <c r="BF24" s="184" t="str">
        <f>RESULTADOS!F81</f>
        <v/>
      </c>
      <c r="BG24" s="184" t="str">
        <f>RESULTADOS!G81</f>
        <v/>
      </c>
      <c r="BH24" s="184" t="str">
        <f>RESULTADOS!H81</f>
        <v/>
      </c>
      <c r="BI24" s="184" t="str">
        <f>RESULTADOS!I81</f>
        <v/>
      </c>
      <c r="BJ24" s="184" t="str">
        <f>RESULTADOS!J81</f>
        <v/>
      </c>
      <c r="BK24" s="184" t="str">
        <f>RESULTADOS!K81</f>
        <v/>
      </c>
      <c r="BL24" s="184" t="str">
        <f>RESULTADOS!L81</f>
        <v/>
      </c>
      <c r="BM24" s="184" t="str">
        <f>RESULTADOS!M81</f>
        <v/>
      </c>
      <c r="BN24" s="184" t="str">
        <f>RESULTADOS!N81</f>
        <v/>
      </c>
      <c r="BO24" s="184" t="str">
        <f>RESULTADOS!O81</f>
        <v/>
      </c>
      <c r="BP24" s="184" t="str">
        <f>RESULTADOS!P81</f>
        <v/>
      </c>
      <c r="BQ24" s="184" t="str">
        <f>RESULTADOS!Q81</f>
        <v/>
      </c>
      <c r="BR24" s="184" t="str">
        <f>RESULTADOS!R81</f>
        <v/>
      </c>
      <c r="BS24" s="184" t="str">
        <f>RESULTADOS!S81</f>
        <v/>
      </c>
      <c r="BT24" s="184" t="str">
        <f>RESULTADOS!T81</f>
        <v/>
      </c>
      <c r="BU24" s="184" t="str">
        <f>RESULTADOS!U81</f>
        <v/>
      </c>
      <c r="BV24" s="184" t="str">
        <f>RESULTADOS!V81</f>
        <v/>
      </c>
      <c r="BW24" s="184" t="str">
        <f>RESULTADOS!W81</f>
        <v/>
      </c>
    </row>
    <row r="25" spans="3:75" ht="13">
      <c r="C25" s="181" t="s">
        <v>16</v>
      </c>
      <c r="D25" s="183" t="str">
        <f>'01.Definición de ámbito'!D55</f>
        <v>Sí</v>
      </c>
      <c r="K25" t="s">
        <v>65</v>
      </c>
      <c r="L25" s="186">
        <f ca="1">RESULTADOS!O9</f>
        <v>0</v>
      </c>
      <c r="M25" s="186">
        <f ca="1">RESULTADOS!P9</f>
        <v>0</v>
      </c>
      <c r="T25" s="186">
        <f>'03.Muestra'!B30</f>
        <v>23</v>
      </c>
      <c r="U25" s="186">
        <f>'03.Muestra'!C30</f>
        <v>0</v>
      </c>
      <c r="V25" s="186">
        <f>'03.Muestra'!D30</f>
        <v>0</v>
      </c>
      <c r="W25" s="186">
        <f>'03.Muestra'!E30</f>
        <v>0</v>
      </c>
      <c r="X25" s="186">
        <f>'03.Muestra'!F30</f>
        <v>0</v>
      </c>
      <c r="Y25" s="186">
        <f>'03.Muestra'!G30</f>
        <v>0</v>
      </c>
      <c r="Z25" s="184" t="str">
        <f>RESULTADOS!D41</f>
        <v/>
      </c>
      <c r="AA25" s="184" t="str">
        <f>RESULTADOS!E41</f>
        <v/>
      </c>
      <c r="AB25" s="184" t="str">
        <f>RESULTADOS!F41</f>
        <v/>
      </c>
      <c r="AC25" s="184" t="str">
        <f>RESULTADOS!G41</f>
        <v/>
      </c>
      <c r="AD25" s="184" t="str">
        <f>RESULTADOS!H41</f>
        <v/>
      </c>
      <c r="AE25" s="184" t="str">
        <f>RESULTADOS!I41</f>
        <v/>
      </c>
      <c r="AF25" s="184" t="str">
        <f>RESULTADOS!J41</f>
        <v/>
      </c>
      <c r="AG25" s="184" t="str">
        <f>RESULTADOS!K41</f>
        <v/>
      </c>
      <c r="AH25" s="184" t="str">
        <f>RESULTADOS!L41</f>
        <v/>
      </c>
      <c r="AI25" s="184" t="str">
        <f>RESULTADOS!M41</f>
        <v/>
      </c>
      <c r="AJ25" s="184" t="str">
        <f>RESULTADOS!N41</f>
        <v/>
      </c>
      <c r="AK25" s="184" t="str">
        <f>RESULTADOS!O41</f>
        <v/>
      </c>
      <c r="AL25" s="184" t="str">
        <f>RESULTADOS!P41</f>
        <v/>
      </c>
      <c r="AM25" s="184" t="str">
        <f>RESULTADOS!Q41</f>
        <v/>
      </c>
      <c r="AN25" s="184" t="str">
        <f>RESULTADOS!R41</f>
        <v/>
      </c>
      <c r="AO25" s="184" t="str">
        <f>RESULTADOS!S41</f>
        <v/>
      </c>
      <c r="AP25" s="184" t="str">
        <f>RESULTADOS!T41</f>
        <v/>
      </c>
      <c r="AQ25" s="184" t="str">
        <f>RESULTADOS!U41</f>
        <v/>
      </c>
      <c r="AR25" s="184" t="str">
        <f>RESULTADOS!V41</f>
        <v/>
      </c>
      <c r="AS25" s="184" t="str">
        <f>RESULTADOS!W41</f>
        <v/>
      </c>
      <c r="AT25" s="184" t="str">
        <f>RESULTADOS!X41</f>
        <v/>
      </c>
      <c r="AU25" s="184" t="str">
        <f>RESULTADOS!Y41</f>
        <v/>
      </c>
      <c r="AV25" s="184" t="str">
        <f>RESULTADOS!Z41</f>
        <v/>
      </c>
      <c r="AW25" s="184" t="str">
        <f>RESULTADOS!AA41</f>
        <v/>
      </c>
      <c r="AX25" s="184" t="str">
        <f>RESULTADOS!AB41</f>
        <v/>
      </c>
      <c r="AY25" s="184" t="str">
        <f>RESULTADOS!AC41</f>
        <v/>
      </c>
      <c r="AZ25" s="184" t="str">
        <f>RESULTADOS!AD41</f>
        <v/>
      </c>
      <c r="BA25" s="184" t="str">
        <f>RESULTADOS!AE41</f>
        <v/>
      </c>
      <c r="BB25" s="184" t="str">
        <f>RESULTADOS!AF41</f>
        <v/>
      </c>
      <c r="BC25" s="184" t="str">
        <f>RESULTADOS!AG41</f>
        <v/>
      </c>
      <c r="BD25" s="184" t="str">
        <f>RESULTADOS!D82</f>
        <v/>
      </c>
      <c r="BE25" s="184" t="str">
        <f>RESULTADOS!E82</f>
        <v/>
      </c>
      <c r="BF25" s="184" t="str">
        <f>RESULTADOS!F82</f>
        <v/>
      </c>
      <c r="BG25" s="184" t="str">
        <f>RESULTADOS!G82</f>
        <v/>
      </c>
      <c r="BH25" s="184" t="str">
        <f>RESULTADOS!H82</f>
        <v/>
      </c>
      <c r="BI25" s="184" t="str">
        <f>RESULTADOS!I82</f>
        <v/>
      </c>
      <c r="BJ25" s="184" t="str">
        <f>RESULTADOS!J82</f>
        <v/>
      </c>
      <c r="BK25" s="184" t="str">
        <f>RESULTADOS!K82</f>
        <v/>
      </c>
      <c r="BL25" s="184" t="str">
        <f>RESULTADOS!L82</f>
        <v/>
      </c>
      <c r="BM25" s="184" t="str">
        <f>RESULTADOS!M82</f>
        <v/>
      </c>
      <c r="BN25" s="184" t="str">
        <f>RESULTADOS!N82</f>
        <v/>
      </c>
      <c r="BO25" s="184" t="str">
        <f>RESULTADOS!O82</f>
        <v/>
      </c>
      <c r="BP25" s="184" t="str">
        <f>RESULTADOS!P82</f>
        <v/>
      </c>
      <c r="BQ25" s="184" t="str">
        <f>RESULTADOS!Q82</f>
        <v/>
      </c>
      <c r="BR25" s="184" t="str">
        <f>RESULTADOS!R82</f>
        <v/>
      </c>
      <c r="BS25" s="184" t="str">
        <f>RESULTADOS!S82</f>
        <v/>
      </c>
      <c r="BT25" s="184" t="str">
        <f>RESULTADOS!T82</f>
        <v/>
      </c>
      <c r="BU25" s="184" t="str">
        <f>RESULTADOS!U82</f>
        <v/>
      </c>
      <c r="BV25" s="184" t="str">
        <f>RESULTADOS!V82</f>
        <v/>
      </c>
      <c r="BW25" s="184" t="str">
        <f>RESULTADOS!W82</f>
        <v/>
      </c>
    </row>
    <row r="26" spans="3:75" ht="13">
      <c r="C26" s="181" t="s">
        <v>17</v>
      </c>
      <c r="D26" s="183" t="str">
        <f>'01.Definición de ámbito'!D56</f>
        <v>No</v>
      </c>
      <c r="K26" t="s">
        <v>68</v>
      </c>
      <c r="L26" s="186">
        <f ca="1">RESULTADOS!O10</f>
        <v>0</v>
      </c>
      <c r="M26" s="186">
        <f ca="1">RESULTADOS!P10</f>
        <v>0</v>
      </c>
      <c r="T26" s="186">
        <f>'03.Muestra'!B31</f>
        <v>24</v>
      </c>
      <c r="U26" s="186">
        <f>'03.Muestra'!C31</f>
        <v>0</v>
      </c>
      <c r="V26" s="186">
        <f>'03.Muestra'!D31</f>
        <v>0</v>
      </c>
      <c r="W26" s="186">
        <f>'03.Muestra'!E31</f>
        <v>0</v>
      </c>
      <c r="X26" s="186">
        <f>'03.Muestra'!F31</f>
        <v>0</v>
      </c>
      <c r="Y26" s="186">
        <f>'03.Muestra'!G31</f>
        <v>0</v>
      </c>
      <c r="Z26" s="184" t="str">
        <f>RESULTADOS!D42</f>
        <v/>
      </c>
      <c r="AA26" s="184" t="str">
        <f>RESULTADOS!E42</f>
        <v/>
      </c>
      <c r="AB26" s="184" t="str">
        <f>RESULTADOS!F42</f>
        <v/>
      </c>
      <c r="AC26" s="184" t="str">
        <f>RESULTADOS!G42</f>
        <v/>
      </c>
      <c r="AD26" s="184" t="str">
        <f>RESULTADOS!H42</f>
        <v/>
      </c>
      <c r="AE26" s="184" t="str">
        <f>RESULTADOS!I42</f>
        <v/>
      </c>
      <c r="AF26" s="184" t="str">
        <f>RESULTADOS!J42</f>
        <v/>
      </c>
      <c r="AG26" s="184" t="str">
        <f>RESULTADOS!K42</f>
        <v/>
      </c>
      <c r="AH26" s="184" t="str">
        <f>RESULTADOS!L42</f>
        <v/>
      </c>
      <c r="AI26" s="184" t="str">
        <f>RESULTADOS!M42</f>
        <v/>
      </c>
      <c r="AJ26" s="184" t="str">
        <f>RESULTADOS!N42</f>
        <v/>
      </c>
      <c r="AK26" s="184" t="str">
        <f>RESULTADOS!O42</f>
        <v/>
      </c>
      <c r="AL26" s="184" t="str">
        <f>RESULTADOS!P42</f>
        <v/>
      </c>
      <c r="AM26" s="184" t="str">
        <f>RESULTADOS!Q42</f>
        <v/>
      </c>
      <c r="AN26" s="184" t="str">
        <f>RESULTADOS!R42</f>
        <v/>
      </c>
      <c r="AO26" s="184" t="str">
        <f>RESULTADOS!S42</f>
        <v/>
      </c>
      <c r="AP26" s="184" t="str">
        <f>RESULTADOS!T42</f>
        <v/>
      </c>
      <c r="AQ26" s="184" t="str">
        <f>RESULTADOS!U42</f>
        <v/>
      </c>
      <c r="AR26" s="184" t="str">
        <f>RESULTADOS!V42</f>
        <v/>
      </c>
      <c r="AS26" s="184" t="str">
        <f>RESULTADOS!W42</f>
        <v/>
      </c>
      <c r="AT26" s="184" t="str">
        <f>RESULTADOS!X42</f>
        <v/>
      </c>
      <c r="AU26" s="184" t="str">
        <f>RESULTADOS!Y42</f>
        <v/>
      </c>
      <c r="AV26" s="184" t="str">
        <f>RESULTADOS!Z42</f>
        <v/>
      </c>
      <c r="AW26" s="184" t="str">
        <f>RESULTADOS!AA42</f>
        <v/>
      </c>
      <c r="AX26" s="184" t="str">
        <f>RESULTADOS!AB42</f>
        <v/>
      </c>
      <c r="AY26" s="184" t="str">
        <f>RESULTADOS!AC42</f>
        <v/>
      </c>
      <c r="AZ26" s="184" t="str">
        <f>RESULTADOS!AD42</f>
        <v/>
      </c>
      <c r="BA26" s="184" t="str">
        <f>RESULTADOS!AE42</f>
        <v/>
      </c>
      <c r="BB26" s="184" t="str">
        <f>RESULTADOS!AF42</f>
        <v/>
      </c>
      <c r="BC26" s="184" t="str">
        <f>RESULTADOS!AG42</f>
        <v/>
      </c>
      <c r="BD26" s="184" t="str">
        <f>RESULTADOS!D83</f>
        <v/>
      </c>
      <c r="BE26" s="184" t="str">
        <f>RESULTADOS!E83</f>
        <v/>
      </c>
      <c r="BF26" s="184" t="str">
        <f>RESULTADOS!F83</f>
        <v/>
      </c>
      <c r="BG26" s="184" t="str">
        <f>RESULTADOS!G83</f>
        <v/>
      </c>
      <c r="BH26" s="184" t="str">
        <f>RESULTADOS!H83</f>
        <v/>
      </c>
      <c r="BI26" s="184" t="str">
        <f>RESULTADOS!I83</f>
        <v/>
      </c>
      <c r="BJ26" s="184" t="str">
        <f>RESULTADOS!J83</f>
        <v/>
      </c>
      <c r="BK26" s="184" t="str">
        <f>RESULTADOS!K83</f>
        <v/>
      </c>
      <c r="BL26" s="184" t="str">
        <f>RESULTADOS!L83</f>
        <v/>
      </c>
      <c r="BM26" s="184" t="str">
        <f>RESULTADOS!M83</f>
        <v/>
      </c>
      <c r="BN26" s="184" t="str">
        <f>RESULTADOS!N83</f>
        <v/>
      </c>
      <c r="BO26" s="184" t="str">
        <f>RESULTADOS!O83</f>
        <v/>
      </c>
      <c r="BP26" s="184" t="str">
        <f>RESULTADOS!P83</f>
        <v/>
      </c>
      <c r="BQ26" s="184" t="str">
        <f>RESULTADOS!Q83</f>
        <v/>
      </c>
      <c r="BR26" s="184" t="str">
        <f>RESULTADOS!R83</f>
        <v/>
      </c>
      <c r="BS26" s="184" t="str">
        <f>RESULTADOS!S83</f>
        <v/>
      </c>
      <c r="BT26" s="184" t="str">
        <f>RESULTADOS!T83</f>
        <v/>
      </c>
      <c r="BU26" s="184" t="str">
        <f>RESULTADOS!U83</f>
        <v/>
      </c>
      <c r="BV26" s="184" t="str">
        <f>RESULTADOS!V83</f>
        <v/>
      </c>
      <c r="BW26" s="184" t="str">
        <f>RESULTADOS!W83</f>
        <v/>
      </c>
    </row>
    <row r="27" spans="3:75" ht="13">
      <c r="C27" s="181" t="s">
        <v>18</v>
      </c>
      <c r="D27" s="183" t="str">
        <f>'01.Definición de ámbito'!D57</f>
        <v>No</v>
      </c>
      <c r="K27" t="s">
        <v>141</v>
      </c>
      <c r="L27" s="186">
        <f ca="1">RESULTADOS!O11</f>
        <v>0</v>
      </c>
      <c r="M27" s="186">
        <f ca="1">RESULTADOS!P11</f>
        <v>0</v>
      </c>
      <c r="T27" s="186">
        <f>'03.Muestra'!B32</f>
        <v>25</v>
      </c>
      <c r="U27" s="186">
        <f>'03.Muestra'!C32</f>
        <v>0</v>
      </c>
      <c r="V27" s="186">
        <f>'03.Muestra'!D32</f>
        <v>0</v>
      </c>
      <c r="W27" s="186">
        <f>'03.Muestra'!E32</f>
        <v>0</v>
      </c>
      <c r="X27" s="186">
        <f>'03.Muestra'!F32</f>
        <v>0</v>
      </c>
      <c r="Y27" s="186">
        <f>'03.Muestra'!G32</f>
        <v>0</v>
      </c>
      <c r="Z27" s="184" t="str">
        <f>RESULTADOS!D43</f>
        <v/>
      </c>
      <c r="AA27" s="184" t="str">
        <f>RESULTADOS!E43</f>
        <v/>
      </c>
      <c r="AB27" s="184" t="str">
        <f>RESULTADOS!F43</f>
        <v/>
      </c>
      <c r="AC27" s="184" t="str">
        <f>RESULTADOS!G43</f>
        <v/>
      </c>
      <c r="AD27" s="184" t="str">
        <f>RESULTADOS!H43</f>
        <v/>
      </c>
      <c r="AE27" s="184" t="str">
        <f>RESULTADOS!I43</f>
        <v/>
      </c>
      <c r="AF27" s="184" t="str">
        <f>RESULTADOS!J43</f>
        <v/>
      </c>
      <c r="AG27" s="184" t="str">
        <f>RESULTADOS!K43</f>
        <v/>
      </c>
      <c r="AH27" s="184" t="str">
        <f>RESULTADOS!L43</f>
        <v/>
      </c>
      <c r="AI27" s="184" t="str">
        <f>RESULTADOS!M43</f>
        <v/>
      </c>
      <c r="AJ27" s="184" t="str">
        <f>RESULTADOS!N43</f>
        <v/>
      </c>
      <c r="AK27" s="184" t="str">
        <f>RESULTADOS!O43</f>
        <v/>
      </c>
      <c r="AL27" s="184" t="str">
        <f>RESULTADOS!P43</f>
        <v/>
      </c>
      <c r="AM27" s="184" t="str">
        <f>RESULTADOS!Q43</f>
        <v/>
      </c>
      <c r="AN27" s="184" t="str">
        <f>RESULTADOS!R43</f>
        <v/>
      </c>
      <c r="AO27" s="184" t="str">
        <f>RESULTADOS!S43</f>
        <v/>
      </c>
      <c r="AP27" s="184" t="str">
        <f>RESULTADOS!T43</f>
        <v/>
      </c>
      <c r="AQ27" s="184" t="str">
        <f>RESULTADOS!U43</f>
        <v/>
      </c>
      <c r="AR27" s="184" t="str">
        <f>RESULTADOS!V43</f>
        <v/>
      </c>
      <c r="AS27" s="184" t="str">
        <f>RESULTADOS!W43</f>
        <v/>
      </c>
      <c r="AT27" s="184" t="str">
        <f>RESULTADOS!X43</f>
        <v/>
      </c>
      <c r="AU27" s="184" t="str">
        <f>RESULTADOS!Y43</f>
        <v/>
      </c>
      <c r="AV27" s="184" t="str">
        <f>RESULTADOS!Z43</f>
        <v/>
      </c>
      <c r="AW27" s="184" t="str">
        <f>RESULTADOS!AA43</f>
        <v/>
      </c>
      <c r="AX27" s="184" t="str">
        <f>RESULTADOS!AB43</f>
        <v/>
      </c>
      <c r="AY27" s="184" t="str">
        <f>RESULTADOS!AC43</f>
        <v/>
      </c>
      <c r="AZ27" s="184" t="str">
        <f>RESULTADOS!AD43</f>
        <v/>
      </c>
      <c r="BA27" s="184" t="str">
        <f>RESULTADOS!AE43</f>
        <v/>
      </c>
      <c r="BB27" s="184" t="str">
        <f>RESULTADOS!AF43</f>
        <v/>
      </c>
      <c r="BC27" s="184" t="str">
        <f>RESULTADOS!AG43</f>
        <v/>
      </c>
      <c r="BD27" s="184" t="str">
        <f>RESULTADOS!D84</f>
        <v/>
      </c>
      <c r="BE27" s="184" t="str">
        <f>RESULTADOS!E84</f>
        <v/>
      </c>
      <c r="BF27" s="184" t="str">
        <f>RESULTADOS!F84</f>
        <v/>
      </c>
      <c r="BG27" s="184" t="str">
        <f>RESULTADOS!G84</f>
        <v/>
      </c>
      <c r="BH27" s="184" t="str">
        <f>RESULTADOS!H84</f>
        <v/>
      </c>
      <c r="BI27" s="184" t="str">
        <f>RESULTADOS!I84</f>
        <v/>
      </c>
      <c r="BJ27" s="184" t="str">
        <f>RESULTADOS!J84</f>
        <v/>
      </c>
      <c r="BK27" s="184" t="str">
        <f>RESULTADOS!K84</f>
        <v/>
      </c>
      <c r="BL27" s="184" t="str">
        <f>RESULTADOS!L84</f>
        <v/>
      </c>
      <c r="BM27" s="184" t="str">
        <f>RESULTADOS!M84</f>
        <v/>
      </c>
      <c r="BN27" s="184" t="str">
        <f>RESULTADOS!N84</f>
        <v/>
      </c>
      <c r="BO27" s="184" t="str">
        <f>RESULTADOS!O84</f>
        <v/>
      </c>
      <c r="BP27" s="184" t="str">
        <f>RESULTADOS!P84</f>
        <v/>
      </c>
      <c r="BQ27" s="184" t="str">
        <f>RESULTADOS!Q84</f>
        <v/>
      </c>
      <c r="BR27" s="184" t="str">
        <f>RESULTADOS!R84</f>
        <v/>
      </c>
      <c r="BS27" s="184" t="str">
        <f>RESULTADOS!S84</f>
        <v/>
      </c>
      <c r="BT27" s="184" t="str">
        <f>RESULTADOS!T84</f>
        <v/>
      </c>
      <c r="BU27" s="184" t="str">
        <f>RESULTADOS!U84</f>
        <v/>
      </c>
      <c r="BV27" s="184" t="str">
        <f>RESULTADOS!V84</f>
        <v/>
      </c>
      <c r="BW27" s="184" t="str">
        <f>RESULTADOS!W84</f>
        <v/>
      </c>
    </row>
    <row r="28" spans="3:75" ht="13">
      <c r="C28" s="181" t="s">
        <v>19</v>
      </c>
      <c r="D28" s="183" t="str">
        <f>'01.Definición de ámbito'!D58</f>
        <v>No</v>
      </c>
      <c r="T28" s="186">
        <f>'03.Muestra'!B33</f>
        <v>26</v>
      </c>
      <c r="U28" s="186">
        <f>'03.Muestra'!C33</f>
        <v>0</v>
      </c>
      <c r="V28" s="186">
        <f>'03.Muestra'!D33</f>
        <v>0</v>
      </c>
      <c r="W28" s="186">
        <f>'03.Muestra'!E33</f>
        <v>0</v>
      </c>
      <c r="X28" s="186">
        <f>'03.Muestra'!F33</f>
        <v>0</v>
      </c>
      <c r="Y28" s="186">
        <f>'03.Muestra'!G33</f>
        <v>0</v>
      </c>
      <c r="Z28" s="184" t="str">
        <f>RESULTADOS!D44</f>
        <v/>
      </c>
      <c r="AA28" s="184" t="str">
        <f>RESULTADOS!E44</f>
        <v/>
      </c>
      <c r="AB28" s="184" t="str">
        <f>RESULTADOS!F44</f>
        <v/>
      </c>
      <c r="AC28" s="184" t="str">
        <f>RESULTADOS!G44</f>
        <v/>
      </c>
      <c r="AD28" s="184" t="str">
        <f>RESULTADOS!H44</f>
        <v/>
      </c>
      <c r="AE28" s="184" t="str">
        <f>RESULTADOS!I44</f>
        <v/>
      </c>
      <c r="AF28" s="184" t="str">
        <f>RESULTADOS!J44</f>
        <v/>
      </c>
      <c r="AG28" s="184" t="str">
        <f>RESULTADOS!K44</f>
        <v/>
      </c>
      <c r="AH28" s="184" t="str">
        <f>RESULTADOS!L44</f>
        <v/>
      </c>
      <c r="AI28" s="184" t="str">
        <f>RESULTADOS!M44</f>
        <v/>
      </c>
      <c r="AJ28" s="184" t="str">
        <f>RESULTADOS!N44</f>
        <v/>
      </c>
      <c r="AK28" s="184" t="str">
        <f>RESULTADOS!O44</f>
        <v/>
      </c>
      <c r="AL28" s="184" t="str">
        <f>RESULTADOS!P44</f>
        <v/>
      </c>
      <c r="AM28" s="184" t="str">
        <f>RESULTADOS!Q44</f>
        <v/>
      </c>
      <c r="AN28" s="184" t="str">
        <f>RESULTADOS!R44</f>
        <v/>
      </c>
      <c r="AO28" s="184" t="str">
        <f>RESULTADOS!S44</f>
        <v/>
      </c>
      <c r="AP28" s="184" t="str">
        <f>RESULTADOS!T44</f>
        <v/>
      </c>
      <c r="AQ28" s="184" t="str">
        <f>RESULTADOS!U44</f>
        <v/>
      </c>
      <c r="AR28" s="184" t="str">
        <f>RESULTADOS!V44</f>
        <v/>
      </c>
      <c r="AS28" s="184" t="str">
        <f>RESULTADOS!W44</f>
        <v/>
      </c>
      <c r="AT28" s="184" t="str">
        <f>RESULTADOS!X44</f>
        <v/>
      </c>
      <c r="AU28" s="184" t="str">
        <f>RESULTADOS!Y44</f>
        <v/>
      </c>
      <c r="AV28" s="184" t="str">
        <f>RESULTADOS!Z44</f>
        <v/>
      </c>
      <c r="AW28" s="184" t="str">
        <f>RESULTADOS!AA44</f>
        <v/>
      </c>
      <c r="AX28" s="184" t="str">
        <f>RESULTADOS!AB44</f>
        <v/>
      </c>
      <c r="AY28" s="184" t="str">
        <f>RESULTADOS!AC44</f>
        <v/>
      </c>
      <c r="AZ28" s="184" t="str">
        <f>RESULTADOS!AD44</f>
        <v/>
      </c>
      <c r="BA28" s="184" t="str">
        <f>RESULTADOS!AE44</f>
        <v/>
      </c>
      <c r="BB28" s="184" t="str">
        <f>RESULTADOS!AF44</f>
        <v/>
      </c>
      <c r="BC28" s="184" t="str">
        <f>RESULTADOS!AG44</f>
        <v/>
      </c>
      <c r="BD28" s="184" t="str">
        <f>RESULTADOS!D85</f>
        <v/>
      </c>
      <c r="BE28" s="184" t="str">
        <f>RESULTADOS!E85</f>
        <v/>
      </c>
      <c r="BF28" s="184" t="str">
        <f>RESULTADOS!F85</f>
        <v/>
      </c>
      <c r="BG28" s="184" t="str">
        <f>RESULTADOS!G85</f>
        <v/>
      </c>
      <c r="BH28" s="184" t="str">
        <f>RESULTADOS!H85</f>
        <v/>
      </c>
      <c r="BI28" s="184" t="str">
        <f>RESULTADOS!I85</f>
        <v/>
      </c>
      <c r="BJ28" s="184" t="str">
        <f>RESULTADOS!J85</f>
        <v/>
      </c>
      <c r="BK28" s="184" t="str">
        <f>RESULTADOS!K85</f>
        <v/>
      </c>
      <c r="BL28" s="184" t="str">
        <f>RESULTADOS!L85</f>
        <v/>
      </c>
      <c r="BM28" s="184" t="str">
        <f>RESULTADOS!M85</f>
        <v/>
      </c>
      <c r="BN28" s="184" t="str">
        <f>RESULTADOS!N85</f>
        <v/>
      </c>
      <c r="BO28" s="184" t="str">
        <f>RESULTADOS!O85</f>
        <v/>
      </c>
      <c r="BP28" s="184" t="str">
        <f>RESULTADOS!P85</f>
        <v/>
      </c>
      <c r="BQ28" s="184" t="str">
        <f>RESULTADOS!Q85</f>
        <v/>
      </c>
      <c r="BR28" s="184" t="str">
        <f>RESULTADOS!R85</f>
        <v/>
      </c>
      <c r="BS28" s="184" t="str">
        <f>RESULTADOS!S85</f>
        <v/>
      </c>
      <c r="BT28" s="184" t="str">
        <f>RESULTADOS!T85</f>
        <v/>
      </c>
      <c r="BU28" s="184" t="str">
        <f>RESULTADOS!U85</f>
        <v/>
      </c>
      <c r="BV28" s="184" t="str">
        <f>RESULTADOS!V85</f>
        <v/>
      </c>
      <c r="BW28" s="184" t="str">
        <f>RESULTADOS!W85</f>
        <v/>
      </c>
    </row>
    <row r="29" spans="3:75" ht="13">
      <c r="C29" s="181" t="s">
        <v>269</v>
      </c>
      <c r="D29" s="183">
        <f>'01.Definición de ámbito'!C60</f>
        <v>0</v>
      </c>
      <c r="K29" t="s">
        <v>287</v>
      </c>
      <c r="L29" s="187" t="str">
        <f>RESULTADOS!C14</f>
        <v>Parcialmente Conforme</v>
      </c>
      <c r="T29" s="186">
        <f>'03.Muestra'!B34</f>
        <v>27</v>
      </c>
      <c r="U29" s="186">
        <f>'03.Muestra'!C34</f>
        <v>0</v>
      </c>
      <c r="V29" s="186">
        <f>'03.Muestra'!D34</f>
        <v>0</v>
      </c>
      <c r="W29" s="186">
        <f>'03.Muestra'!E34</f>
        <v>0</v>
      </c>
      <c r="X29" s="186">
        <f>'03.Muestra'!F34</f>
        <v>0</v>
      </c>
      <c r="Y29" s="186">
        <f>'03.Muestra'!G34</f>
        <v>0</v>
      </c>
      <c r="Z29" s="184" t="str">
        <f>RESULTADOS!D45</f>
        <v/>
      </c>
      <c r="AA29" s="184" t="str">
        <f>RESULTADOS!E45</f>
        <v/>
      </c>
      <c r="AB29" s="184" t="str">
        <f>RESULTADOS!F45</f>
        <v/>
      </c>
      <c r="AC29" s="184" t="str">
        <f>RESULTADOS!G45</f>
        <v/>
      </c>
      <c r="AD29" s="184" t="str">
        <f>RESULTADOS!H45</f>
        <v/>
      </c>
      <c r="AE29" s="184" t="str">
        <f>RESULTADOS!I45</f>
        <v/>
      </c>
      <c r="AF29" s="184" t="str">
        <f>RESULTADOS!J45</f>
        <v/>
      </c>
      <c r="AG29" s="184" t="str">
        <f>RESULTADOS!K45</f>
        <v/>
      </c>
      <c r="AH29" s="184" t="str">
        <f>RESULTADOS!L45</f>
        <v/>
      </c>
      <c r="AI29" s="184" t="str">
        <f>RESULTADOS!M45</f>
        <v/>
      </c>
      <c r="AJ29" s="184" t="str">
        <f>RESULTADOS!N45</f>
        <v/>
      </c>
      <c r="AK29" s="184" t="str">
        <f>RESULTADOS!O45</f>
        <v/>
      </c>
      <c r="AL29" s="184" t="str">
        <f>RESULTADOS!P45</f>
        <v/>
      </c>
      <c r="AM29" s="184" t="str">
        <f>RESULTADOS!Q45</f>
        <v/>
      </c>
      <c r="AN29" s="184" t="str">
        <f>RESULTADOS!R45</f>
        <v/>
      </c>
      <c r="AO29" s="184" t="str">
        <f>RESULTADOS!S45</f>
        <v/>
      </c>
      <c r="AP29" s="184" t="str">
        <f>RESULTADOS!T45</f>
        <v/>
      </c>
      <c r="AQ29" s="184" t="str">
        <f>RESULTADOS!U45</f>
        <v/>
      </c>
      <c r="AR29" s="184" t="str">
        <f>RESULTADOS!V45</f>
        <v/>
      </c>
      <c r="AS29" s="184" t="str">
        <f>RESULTADOS!W45</f>
        <v/>
      </c>
      <c r="AT29" s="184" t="str">
        <f>RESULTADOS!X45</f>
        <v/>
      </c>
      <c r="AU29" s="184" t="str">
        <f>RESULTADOS!Y45</f>
        <v/>
      </c>
      <c r="AV29" s="184" t="str">
        <f>RESULTADOS!Z45</f>
        <v/>
      </c>
      <c r="AW29" s="184" t="str">
        <f>RESULTADOS!AA45</f>
        <v/>
      </c>
      <c r="AX29" s="184" t="str">
        <f>RESULTADOS!AB45</f>
        <v/>
      </c>
      <c r="AY29" s="184" t="str">
        <f>RESULTADOS!AC45</f>
        <v/>
      </c>
      <c r="AZ29" s="184" t="str">
        <f>RESULTADOS!AD45</f>
        <v/>
      </c>
      <c r="BA29" s="184" t="str">
        <f>RESULTADOS!AE45</f>
        <v/>
      </c>
      <c r="BB29" s="184" t="str">
        <f>RESULTADOS!AF45</f>
        <v/>
      </c>
      <c r="BC29" s="184" t="str">
        <f>RESULTADOS!AG45</f>
        <v/>
      </c>
      <c r="BD29" s="184" t="str">
        <f>RESULTADOS!D86</f>
        <v/>
      </c>
      <c r="BE29" s="184" t="str">
        <f>RESULTADOS!E86</f>
        <v/>
      </c>
      <c r="BF29" s="184" t="str">
        <f>RESULTADOS!F86</f>
        <v/>
      </c>
      <c r="BG29" s="184" t="str">
        <f>RESULTADOS!G86</f>
        <v/>
      </c>
      <c r="BH29" s="184" t="str">
        <f>RESULTADOS!H86</f>
        <v/>
      </c>
      <c r="BI29" s="184" t="str">
        <f>RESULTADOS!I86</f>
        <v/>
      </c>
      <c r="BJ29" s="184" t="str">
        <f>RESULTADOS!J86</f>
        <v/>
      </c>
      <c r="BK29" s="184" t="str">
        <f>RESULTADOS!K86</f>
        <v/>
      </c>
      <c r="BL29" s="184" t="str">
        <f>RESULTADOS!L86</f>
        <v/>
      </c>
      <c r="BM29" s="184" t="str">
        <f>RESULTADOS!M86</f>
        <v/>
      </c>
      <c r="BN29" s="184" t="str">
        <f>RESULTADOS!N86</f>
        <v/>
      </c>
      <c r="BO29" s="184" t="str">
        <f>RESULTADOS!O86</f>
        <v/>
      </c>
      <c r="BP29" s="184" t="str">
        <f>RESULTADOS!P86</f>
        <v/>
      </c>
      <c r="BQ29" s="184" t="str">
        <f>RESULTADOS!Q86</f>
        <v/>
      </c>
      <c r="BR29" s="184" t="str">
        <f>RESULTADOS!R86</f>
        <v/>
      </c>
      <c r="BS29" s="184" t="str">
        <f>RESULTADOS!S86</f>
        <v/>
      </c>
      <c r="BT29" s="184" t="str">
        <f>RESULTADOS!T86</f>
        <v/>
      </c>
      <c r="BU29" s="184" t="str">
        <f>RESULTADOS!U86</f>
        <v/>
      </c>
      <c r="BV29" s="184" t="str">
        <f>RESULTADOS!V86</f>
        <v/>
      </c>
      <c r="BW29" s="184" t="str">
        <f>RESULTADOS!W86</f>
        <v/>
      </c>
    </row>
    <row r="30" spans="3:75">
      <c r="C30" t="s">
        <v>21</v>
      </c>
      <c r="D30" s="183" t="str">
        <f>'01.Definición de ámbito'!C62</f>
        <v>ATOS</v>
      </c>
      <c r="K30" t="s">
        <v>288</v>
      </c>
      <c r="L30" s="188">
        <f>RESULTADOS!E14</f>
        <v>8</v>
      </c>
      <c r="T30" s="186">
        <f>'03.Muestra'!B35</f>
        <v>28</v>
      </c>
      <c r="U30" s="186">
        <f>'03.Muestra'!C35</f>
        <v>0</v>
      </c>
      <c r="V30" s="186">
        <f>'03.Muestra'!D35</f>
        <v>0</v>
      </c>
      <c r="W30" s="186">
        <f>'03.Muestra'!E35</f>
        <v>0</v>
      </c>
      <c r="X30" s="186">
        <f>'03.Muestra'!F35</f>
        <v>0</v>
      </c>
      <c r="Y30" s="186">
        <f>'03.Muestra'!G35</f>
        <v>0</v>
      </c>
      <c r="Z30" s="184" t="str">
        <f>RESULTADOS!D46</f>
        <v/>
      </c>
      <c r="AA30" s="184" t="str">
        <f>RESULTADOS!E46</f>
        <v/>
      </c>
      <c r="AB30" s="184" t="str">
        <f>RESULTADOS!F46</f>
        <v/>
      </c>
      <c r="AC30" s="184" t="str">
        <f>RESULTADOS!G46</f>
        <v/>
      </c>
      <c r="AD30" s="184" t="str">
        <f>RESULTADOS!H46</f>
        <v/>
      </c>
      <c r="AE30" s="184" t="str">
        <f>RESULTADOS!I46</f>
        <v/>
      </c>
      <c r="AF30" s="184" t="str">
        <f>RESULTADOS!J46</f>
        <v/>
      </c>
      <c r="AG30" s="184" t="str">
        <f>RESULTADOS!K46</f>
        <v/>
      </c>
      <c r="AH30" s="184" t="str">
        <f>RESULTADOS!L46</f>
        <v/>
      </c>
      <c r="AI30" s="184" t="str">
        <f>RESULTADOS!M46</f>
        <v/>
      </c>
      <c r="AJ30" s="184" t="str">
        <f>RESULTADOS!N46</f>
        <v/>
      </c>
      <c r="AK30" s="184" t="str">
        <f>RESULTADOS!O46</f>
        <v/>
      </c>
      <c r="AL30" s="184" t="str">
        <f>RESULTADOS!P46</f>
        <v/>
      </c>
      <c r="AM30" s="184" t="str">
        <f>RESULTADOS!Q46</f>
        <v/>
      </c>
      <c r="AN30" s="184" t="str">
        <f>RESULTADOS!R46</f>
        <v/>
      </c>
      <c r="AO30" s="184" t="str">
        <f>RESULTADOS!S46</f>
        <v/>
      </c>
      <c r="AP30" s="184" t="str">
        <f>RESULTADOS!T46</f>
        <v/>
      </c>
      <c r="AQ30" s="184" t="str">
        <f>RESULTADOS!U46</f>
        <v/>
      </c>
      <c r="AR30" s="184" t="str">
        <f>RESULTADOS!V46</f>
        <v/>
      </c>
      <c r="AS30" s="184" t="str">
        <f>RESULTADOS!W46</f>
        <v/>
      </c>
      <c r="AT30" s="184" t="str">
        <f>RESULTADOS!X46</f>
        <v/>
      </c>
      <c r="AU30" s="184" t="str">
        <f>RESULTADOS!Y46</f>
        <v/>
      </c>
      <c r="AV30" s="184" t="str">
        <f>RESULTADOS!Z46</f>
        <v/>
      </c>
      <c r="AW30" s="184" t="str">
        <f>RESULTADOS!AA46</f>
        <v/>
      </c>
      <c r="AX30" s="184" t="str">
        <f>RESULTADOS!AB46</f>
        <v/>
      </c>
      <c r="AY30" s="184" t="str">
        <f>RESULTADOS!AC46</f>
        <v/>
      </c>
      <c r="AZ30" s="184" t="str">
        <f>RESULTADOS!AD46</f>
        <v/>
      </c>
      <c r="BA30" s="184" t="str">
        <f>RESULTADOS!AE46</f>
        <v/>
      </c>
      <c r="BB30" s="184" t="str">
        <f>RESULTADOS!AF46</f>
        <v/>
      </c>
      <c r="BC30" s="184" t="str">
        <f>RESULTADOS!AG46</f>
        <v/>
      </c>
      <c r="BD30" s="184" t="str">
        <f>RESULTADOS!D87</f>
        <v/>
      </c>
      <c r="BE30" s="184" t="str">
        <f>RESULTADOS!E87</f>
        <v/>
      </c>
      <c r="BF30" s="184" t="str">
        <f>RESULTADOS!F87</f>
        <v/>
      </c>
      <c r="BG30" s="184" t="str">
        <f>RESULTADOS!G87</f>
        <v/>
      </c>
      <c r="BH30" s="184" t="str">
        <f>RESULTADOS!H87</f>
        <v/>
      </c>
      <c r="BI30" s="184" t="str">
        <f>RESULTADOS!I87</f>
        <v/>
      </c>
      <c r="BJ30" s="184" t="str">
        <f>RESULTADOS!J87</f>
        <v/>
      </c>
      <c r="BK30" s="184" t="str">
        <f>RESULTADOS!K87</f>
        <v/>
      </c>
      <c r="BL30" s="184" t="str">
        <f>RESULTADOS!L87</f>
        <v/>
      </c>
      <c r="BM30" s="184" t="str">
        <f>RESULTADOS!M87</f>
        <v/>
      </c>
      <c r="BN30" s="184" t="str">
        <f>RESULTADOS!N87</f>
        <v/>
      </c>
      <c r="BO30" s="184" t="str">
        <f>RESULTADOS!O87</f>
        <v/>
      </c>
      <c r="BP30" s="184" t="str">
        <f>RESULTADOS!P87</f>
        <v/>
      </c>
      <c r="BQ30" s="184" t="str">
        <f>RESULTADOS!Q87</f>
        <v/>
      </c>
      <c r="BR30" s="184" t="str">
        <f>RESULTADOS!R87</f>
        <v/>
      </c>
      <c r="BS30" s="184" t="str">
        <f>RESULTADOS!S87</f>
        <v/>
      </c>
      <c r="BT30" s="184" t="str">
        <f>RESULTADOS!T87</f>
        <v/>
      </c>
      <c r="BU30" s="184" t="str">
        <f>RESULTADOS!U87</f>
        <v/>
      </c>
      <c r="BV30" s="184" t="str">
        <f>RESULTADOS!V87</f>
        <v/>
      </c>
      <c r="BW30" s="184" t="str">
        <f>RESULTADOS!W87</f>
        <v/>
      </c>
    </row>
    <row r="31" spans="3:75">
      <c r="C31" t="s">
        <v>22</v>
      </c>
      <c r="D31" s="183">
        <f>'01.Definición de ámbito'!C64</f>
        <v>0</v>
      </c>
      <c r="T31" s="186">
        <f>'03.Muestra'!B36</f>
        <v>29</v>
      </c>
      <c r="U31" s="186">
        <f>'03.Muestra'!C36</f>
        <v>0</v>
      </c>
      <c r="V31" s="186">
        <f>'03.Muestra'!D36</f>
        <v>0</v>
      </c>
      <c r="W31" s="186">
        <f>'03.Muestra'!E36</f>
        <v>0</v>
      </c>
      <c r="X31" s="186">
        <f>'03.Muestra'!F36</f>
        <v>0</v>
      </c>
      <c r="Y31" s="186">
        <f>'03.Muestra'!G36</f>
        <v>0</v>
      </c>
      <c r="Z31" s="184" t="str">
        <f>RESULTADOS!D47</f>
        <v/>
      </c>
      <c r="AA31" s="184" t="str">
        <f>RESULTADOS!E47</f>
        <v/>
      </c>
      <c r="AB31" s="184" t="str">
        <f>RESULTADOS!F47</f>
        <v/>
      </c>
      <c r="AC31" s="184" t="str">
        <f>RESULTADOS!G47</f>
        <v/>
      </c>
      <c r="AD31" s="184" t="str">
        <f>RESULTADOS!H47</f>
        <v/>
      </c>
      <c r="AE31" s="184" t="str">
        <f>RESULTADOS!I47</f>
        <v/>
      </c>
      <c r="AF31" s="184" t="str">
        <f>RESULTADOS!J47</f>
        <v/>
      </c>
      <c r="AG31" s="184" t="str">
        <f>RESULTADOS!K47</f>
        <v/>
      </c>
      <c r="AH31" s="184" t="str">
        <f>RESULTADOS!L47</f>
        <v/>
      </c>
      <c r="AI31" s="184" t="str">
        <f>RESULTADOS!M47</f>
        <v/>
      </c>
      <c r="AJ31" s="184" t="str">
        <f>RESULTADOS!N47</f>
        <v/>
      </c>
      <c r="AK31" s="184" t="str">
        <f>RESULTADOS!O47</f>
        <v/>
      </c>
      <c r="AL31" s="184" t="str">
        <f>RESULTADOS!P47</f>
        <v/>
      </c>
      <c r="AM31" s="184" t="str">
        <f>RESULTADOS!Q47</f>
        <v/>
      </c>
      <c r="AN31" s="184" t="str">
        <f>RESULTADOS!R47</f>
        <v/>
      </c>
      <c r="AO31" s="184" t="str">
        <f>RESULTADOS!S47</f>
        <v/>
      </c>
      <c r="AP31" s="184" t="str">
        <f>RESULTADOS!T47</f>
        <v/>
      </c>
      <c r="AQ31" s="184" t="str">
        <f>RESULTADOS!U47</f>
        <v/>
      </c>
      <c r="AR31" s="184" t="str">
        <f>RESULTADOS!V47</f>
        <v/>
      </c>
      <c r="AS31" s="184" t="str">
        <f>RESULTADOS!W47</f>
        <v/>
      </c>
      <c r="AT31" s="184" t="str">
        <f>RESULTADOS!X47</f>
        <v/>
      </c>
      <c r="AU31" s="184" t="str">
        <f>RESULTADOS!Y47</f>
        <v/>
      </c>
      <c r="AV31" s="184" t="str">
        <f>RESULTADOS!Z47</f>
        <v/>
      </c>
      <c r="AW31" s="184" t="str">
        <f>RESULTADOS!AA47</f>
        <v/>
      </c>
      <c r="AX31" s="184" t="str">
        <f>RESULTADOS!AB47</f>
        <v/>
      </c>
      <c r="AY31" s="184" t="str">
        <f>RESULTADOS!AC47</f>
        <v/>
      </c>
      <c r="AZ31" s="184" t="str">
        <f>RESULTADOS!AD47</f>
        <v/>
      </c>
      <c r="BA31" s="184" t="str">
        <f>RESULTADOS!AE47</f>
        <v/>
      </c>
      <c r="BB31" s="184" t="str">
        <f>RESULTADOS!AF47</f>
        <v/>
      </c>
      <c r="BC31" s="184" t="str">
        <f>RESULTADOS!AG47</f>
        <v/>
      </c>
      <c r="BD31" s="184" t="str">
        <f>RESULTADOS!D88</f>
        <v/>
      </c>
      <c r="BE31" s="184" t="str">
        <f>RESULTADOS!E88</f>
        <v/>
      </c>
      <c r="BF31" s="184" t="str">
        <f>RESULTADOS!F88</f>
        <v/>
      </c>
      <c r="BG31" s="184" t="str">
        <f>RESULTADOS!G88</f>
        <v/>
      </c>
      <c r="BH31" s="184" t="str">
        <f>RESULTADOS!H88</f>
        <v/>
      </c>
      <c r="BI31" s="184" t="str">
        <f>RESULTADOS!I88</f>
        <v/>
      </c>
      <c r="BJ31" s="184" t="str">
        <f>RESULTADOS!J88</f>
        <v/>
      </c>
      <c r="BK31" s="184" t="str">
        <f>RESULTADOS!K88</f>
        <v/>
      </c>
      <c r="BL31" s="184" t="str">
        <f>RESULTADOS!L88</f>
        <v/>
      </c>
      <c r="BM31" s="184" t="str">
        <f>RESULTADOS!M88</f>
        <v/>
      </c>
      <c r="BN31" s="184" t="str">
        <f>RESULTADOS!N88</f>
        <v/>
      </c>
      <c r="BO31" s="184" t="str">
        <f>RESULTADOS!O88</f>
        <v/>
      </c>
      <c r="BP31" s="184" t="str">
        <f>RESULTADOS!P88</f>
        <v/>
      </c>
      <c r="BQ31" s="184" t="str">
        <f>RESULTADOS!Q88</f>
        <v/>
      </c>
      <c r="BR31" s="184" t="str">
        <f>RESULTADOS!R88</f>
        <v/>
      </c>
      <c r="BS31" s="184" t="str">
        <f>RESULTADOS!S88</f>
        <v/>
      </c>
      <c r="BT31" s="184" t="str">
        <f>RESULTADOS!T88</f>
        <v/>
      </c>
      <c r="BU31" s="184" t="str">
        <f>RESULTADOS!U88</f>
        <v/>
      </c>
      <c r="BV31" s="184" t="str">
        <f>RESULTADOS!V88</f>
        <v/>
      </c>
      <c r="BW31" s="184" t="str">
        <f>RESULTADOS!W88</f>
        <v/>
      </c>
    </row>
    <row r="32" spans="3:75">
      <c r="T32" s="186">
        <f>'03.Muestra'!B37</f>
        <v>30</v>
      </c>
      <c r="U32" s="186">
        <f>'03.Muestra'!C37</f>
        <v>0</v>
      </c>
      <c r="V32" s="186">
        <f>'03.Muestra'!D37</f>
        <v>0</v>
      </c>
      <c r="W32" s="186">
        <f>'03.Muestra'!E37</f>
        <v>0</v>
      </c>
      <c r="X32" s="186">
        <f>'03.Muestra'!F37</f>
        <v>0</v>
      </c>
      <c r="Y32" s="186">
        <f>'03.Muestra'!G37</f>
        <v>0</v>
      </c>
      <c r="Z32" s="184" t="str">
        <f>RESULTADOS!D48</f>
        <v/>
      </c>
      <c r="AA32" s="184" t="str">
        <f>RESULTADOS!E48</f>
        <v/>
      </c>
      <c r="AB32" s="184" t="str">
        <f>RESULTADOS!F48</f>
        <v/>
      </c>
      <c r="AC32" s="184" t="str">
        <f>RESULTADOS!G48</f>
        <v/>
      </c>
      <c r="AD32" s="184" t="str">
        <f>RESULTADOS!H48</f>
        <v/>
      </c>
      <c r="AE32" s="184" t="str">
        <f>RESULTADOS!I48</f>
        <v/>
      </c>
      <c r="AF32" s="184" t="str">
        <f>RESULTADOS!J48</f>
        <v/>
      </c>
      <c r="AG32" s="184" t="str">
        <f>RESULTADOS!K48</f>
        <v/>
      </c>
      <c r="AH32" s="184" t="str">
        <f>RESULTADOS!L48</f>
        <v/>
      </c>
      <c r="AI32" s="184" t="str">
        <f>RESULTADOS!M48</f>
        <v/>
      </c>
      <c r="AJ32" s="184" t="str">
        <f>RESULTADOS!N48</f>
        <v/>
      </c>
      <c r="AK32" s="184" t="str">
        <f>RESULTADOS!O48</f>
        <v/>
      </c>
      <c r="AL32" s="184" t="str">
        <f>RESULTADOS!P48</f>
        <v/>
      </c>
      <c r="AM32" s="184" t="str">
        <f>RESULTADOS!Q48</f>
        <v/>
      </c>
      <c r="AN32" s="184" t="str">
        <f>RESULTADOS!R48</f>
        <v/>
      </c>
      <c r="AO32" s="184" t="str">
        <f>RESULTADOS!S48</f>
        <v/>
      </c>
      <c r="AP32" s="184" t="str">
        <f>RESULTADOS!T48</f>
        <v/>
      </c>
      <c r="AQ32" s="184" t="str">
        <f>RESULTADOS!U48</f>
        <v/>
      </c>
      <c r="AR32" s="184" t="str">
        <f>RESULTADOS!V48</f>
        <v/>
      </c>
      <c r="AS32" s="184" t="str">
        <f>RESULTADOS!W48</f>
        <v/>
      </c>
      <c r="AT32" s="184" t="str">
        <f>RESULTADOS!X48</f>
        <v/>
      </c>
      <c r="AU32" s="184" t="str">
        <f>RESULTADOS!Y48</f>
        <v/>
      </c>
      <c r="AV32" s="184" t="str">
        <f>RESULTADOS!Z48</f>
        <v/>
      </c>
      <c r="AW32" s="184" t="str">
        <f>RESULTADOS!AA48</f>
        <v/>
      </c>
      <c r="AX32" s="184" t="str">
        <f>RESULTADOS!AB48</f>
        <v/>
      </c>
      <c r="AY32" s="184" t="str">
        <f>RESULTADOS!AC48</f>
        <v/>
      </c>
      <c r="AZ32" s="184" t="str">
        <f>RESULTADOS!AD48</f>
        <v/>
      </c>
      <c r="BA32" s="184" t="str">
        <f>RESULTADOS!AE48</f>
        <v/>
      </c>
      <c r="BB32" s="184" t="str">
        <f>RESULTADOS!AF48</f>
        <v/>
      </c>
      <c r="BC32" s="184" t="str">
        <f>RESULTADOS!AG48</f>
        <v/>
      </c>
      <c r="BD32" s="184" t="str">
        <f>RESULTADOS!D89</f>
        <v/>
      </c>
      <c r="BE32" s="184" t="str">
        <f>RESULTADOS!E89</f>
        <v/>
      </c>
      <c r="BF32" s="184" t="str">
        <f>RESULTADOS!F89</f>
        <v/>
      </c>
      <c r="BG32" s="184" t="str">
        <f>RESULTADOS!G89</f>
        <v/>
      </c>
      <c r="BH32" s="184" t="str">
        <f>RESULTADOS!H89</f>
        <v/>
      </c>
      <c r="BI32" s="184" t="str">
        <f>RESULTADOS!I89</f>
        <v/>
      </c>
      <c r="BJ32" s="184" t="str">
        <f>RESULTADOS!J89</f>
        <v/>
      </c>
      <c r="BK32" s="184" t="str">
        <f>RESULTADOS!K89</f>
        <v/>
      </c>
      <c r="BL32" s="184" t="str">
        <f>RESULTADOS!L89</f>
        <v/>
      </c>
      <c r="BM32" s="184" t="str">
        <f>RESULTADOS!M89</f>
        <v/>
      </c>
      <c r="BN32" s="184" t="str">
        <f>RESULTADOS!N89</f>
        <v/>
      </c>
      <c r="BO32" s="184" t="str">
        <f>RESULTADOS!O89</f>
        <v/>
      </c>
      <c r="BP32" s="184" t="str">
        <f>RESULTADOS!P89</f>
        <v/>
      </c>
      <c r="BQ32" s="184" t="str">
        <f>RESULTADOS!Q89</f>
        <v/>
      </c>
      <c r="BR32" s="184" t="str">
        <f>RESULTADOS!R89</f>
        <v/>
      </c>
      <c r="BS32" s="184" t="str">
        <f>RESULTADOS!S89</f>
        <v/>
      </c>
      <c r="BT32" s="184" t="str">
        <f>RESULTADOS!T89</f>
        <v/>
      </c>
      <c r="BU32" s="184" t="str">
        <f>RESULTADOS!U89</f>
        <v/>
      </c>
      <c r="BV32" s="184" t="str">
        <f>RESULTADOS!V89</f>
        <v/>
      </c>
      <c r="BW32" s="184" t="str">
        <f>RESULTADOS!W89</f>
        <v/>
      </c>
    </row>
    <row r="33" spans="20:75">
      <c r="T33" s="186">
        <f>'03.Muestra'!B38</f>
        <v>31</v>
      </c>
      <c r="U33" s="186">
        <f>'03.Muestra'!C38</f>
        <v>0</v>
      </c>
      <c r="V33" s="186">
        <f>'03.Muestra'!D38</f>
        <v>0</v>
      </c>
      <c r="W33" s="186">
        <f>'03.Muestra'!E38</f>
        <v>0</v>
      </c>
      <c r="X33" s="186">
        <f>'03.Muestra'!F38</f>
        <v>0</v>
      </c>
      <c r="Y33" s="186">
        <f>'03.Muestra'!G38</f>
        <v>0</v>
      </c>
      <c r="Z33" s="184" t="str">
        <f>RESULTADOS!D49</f>
        <v/>
      </c>
      <c r="AA33" s="184" t="str">
        <f>RESULTADOS!E49</f>
        <v/>
      </c>
      <c r="AB33" s="184" t="str">
        <f>RESULTADOS!F49</f>
        <v/>
      </c>
      <c r="AC33" s="184" t="str">
        <f>RESULTADOS!G49</f>
        <v/>
      </c>
      <c r="AD33" s="184" t="str">
        <f>RESULTADOS!H49</f>
        <v/>
      </c>
      <c r="AE33" s="184" t="str">
        <f>RESULTADOS!I49</f>
        <v/>
      </c>
      <c r="AF33" s="184" t="str">
        <f>RESULTADOS!J49</f>
        <v/>
      </c>
      <c r="AG33" s="184" t="str">
        <f>RESULTADOS!K49</f>
        <v/>
      </c>
      <c r="AH33" s="184" t="str">
        <f>RESULTADOS!L49</f>
        <v/>
      </c>
      <c r="AI33" s="184" t="str">
        <f>RESULTADOS!M49</f>
        <v/>
      </c>
      <c r="AJ33" s="184" t="str">
        <f>RESULTADOS!N49</f>
        <v/>
      </c>
      <c r="AK33" s="184" t="str">
        <f>RESULTADOS!O49</f>
        <v/>
      </c>
      <c r="AL33" s="184" t="str">
        <f>RESULTADOS!P49</f>
        <v/>
      </c>
      <c r="AM33" s="184" t="str">
        <f>RESULTADOS!Q49</f>
        <v/>
      </c>
      <c r="AN33" s="184" t="str">
        <f>RESULTADOS!R49</f>
        <v/>
      </c>
      <c r="AO33" s="184" t="str">
        <f>RESULTADOS!S49</f>
        <v/>
      </c>
      <c r="AP33" s="184" t="str">
        <f>RESULTADOS!T49</f>
        <v/>
      </c>
      <c r="AQ33" s="184" t="str">
        <f>RESULTADOS!U49</f>
        <v/>
      </c>
      <c r="AR33" s="184" t="str">
        <f>RESULTADOS!V49</f>
        <v/>
      </c>
      <c r="AS33" s="184" t="str">
        <f>RESULTADOS!W49</f>
        <v/>
      </c>
      <c r="AT33" s="184" t="str">
        <f>RESULTADOS!X49</f>
        <v/>
      </c>
      <c r="AU33" s="184" t="str">
        <f>RESULTADOS!Y49</f>
        <v/>
      </c>
      <c r="AV33" s="184" t="str">
        <f>RESULTADOS!Z49</f>
        <v/>
      </c>
      <c r="AW33" s="184" t="str">
        <f>RESULTADOS!AA49</f>
        <v/>
      </c>
      <c r="AX33" s="184" t="str">
        <f>RESULTADOS!AB49</f>
        <v/>
      </c>
      <c r="AY33" s="184" t="str">
        <f>RESULTADOS!AC49</f>
        <v/>
      </c>
      <c r="AZ33" s="184" t="str">
        <f>RESULTADOS!AD49</f>
        <v/>
      </c>
      <c r="BA33" s="184" t="str">
        <f>RESULTADOS!AE49</f>
        <v/>
      </c>
      <c r="BB33" s="184" t="str">
        <f>RESULTADOS!AF49</f>
        <v/>
      </c>
      <c r="BC33" s="184" t="str">
        <f>RESULTADOS!AG49</f>
        <v/>
      </c>
      <c r="BD33" s="184" t="str">
        <f>RESULTADOS!D90</f>
        <v/>
      </c>
      <c r="BE33" s="184" t="str">
        <f>RESULTADOS!E90</f>
        <v/>
      </c>
      <c r="BF33" s="184" t="str">
        <f>RESULTADOS!F90</f>
        <v/>
      </c>
      <c r="BG33" s="184" t="str">
        <f>RESULTADOS!G90</f>
        <v/>
      </c>
      <c r="BH33" s="184" t="str">
        <f>RESULTADOS!H90</f>
        <v/>
      </c>
      <c r="BI33" s="184" t="str">
        <f>RESULTADOS!I90</f>
        <v/>
      </c>
      <c r="BJ33" s="184" t="str">
        <f>RESULTADOS!J90</f>
        <v/>
      </c>
      <c r="BK33" s="184" t="str">
        <f>RESULTADOS!K90</f>
        <v/>
      </c>
      <c r="BL33" s="184" t="str">
        <f>RESULTADOS!L90</f>
        <v/>
      </c>
      <c r="BM33" s="184" t="str">
        <f>RESULTADOS!M90</f>
        <v/>
      </c>
      <c r="BN33" s="184" t="str">
        <f>RESULTADOS!N90</f>
        <v/>
      </c>
      <c r="BO33" s="184" t="str">
        <f>RESULTADOS!O90</f>
        <v/>
      </c>
      <c r="BP33" s="184" t="str">
        <f>RESULTADOS!P90</f>
        <v/>
      </c>
      <c r="BQ33" s="184" t="str">
        <f>RESULTADOS!Q90</f>
        <v/>
      </c>
      <c r="BR33" s="184" t="str">
        <f>RESULTADOS!R90</f>
        <v/>
      </c>
      <c r="BS33" s="184" t="str">
        <f>RESULTADOS!S90</f>
        <v/>
      </c>
      <c r="BT33" s="184" t="str">
        <f>RESULTADOS!T90</f>
        <v/>
      </c>
      <c r="BU33" s="184" t="str">
        <f>RESULTADOS!U90</f>
        <v/>
      </c>
      <c r="BV33" s="184" t="str">
        <f>RESULTADOS!V90</f>
        <v/>
      </c>
      <c r="BW33" s="184" t="str">
        <f>RESULTADOS!W90</f>
        <v/>
      </c>
    </row>
    <row r="34" spans="20:75">
      <c r="T34" s="186">
        <f>'03.Muestra'!B39</f>
        <v>32</v>
      </c>
      <c r="U34" s="186">
        <f>'03.Muestra'!C39</f>
        <v>0</v>
      </c>
      <c r="V34" s="186">
        <f>'03.Muestra'!D39</f>
        <v>0</v>
      </c>
      <c r="W34" s="186">
        <f>'03.Muestra'!E39</f>
        <v>0</v>
      </c>
      <c r="X34" s="186">
        <f>'03.Muestra'!F39</f>
        <v>0</v>
      </c>
      <c r="Y34" s="186">
        <f>'03.Muestra'!G39</f>
        <v>0</v>
      </c>
      <c r="Z34" s="184" t="str">
        <f>RESULTADOS!D50</f>
        <v/>
      </c>
      <c r="AA34" s="184" t="str">
        <f>RESULTADOS!E50</f>
        <v/>
      </c>
      <c r="AB34" s="184" t="str">
        <f>RESULTADOS!F50</f>
        <v/>
      </c>
      <c r="AC34" s="184" t="str">
        <f>RESULTADOS!G50</f>
        <v/>
      </c>
      <c r="AD34" s="184" t="str">
        <f>RESULTADOS!H50</f>
        <v/>
      </c>
      <c r="AE34" s="184" t="str">
        <f>RESULTADOS!I50</f>
        <v/>
      </c>
      <c r="AF34" s="184" t="str">
        <f>RESULTADOS!J50</f>
        <v/>
      </c>
      <c r="AG34" s="184" t="str">
        <f>RESULTADOS!K50</f>
        <v/>
      </c>
      <c r="AH34" s="184" t="str">
        <f>RESULTADOS!L50</f>
        <v/>
      </c>
      <c r="AI34" s="184" t="str">
        <f>RESULTADOS!M50</f>
        <v/>
      </c>
      <c r="AJ34" s="184" t="str">
        <f>RESULTADOS!N50</f>
        <v/>
      </c>
      <c r="AK34" s="184" t="str">
        <f>RESULTADOS!O50</f>
        <v/>
      </c>
      <c r="AL34" s="184" t="str">
        <f>RESULTADOS!P50</f>
        <v/>
      </c>
      <c r="AM34" s="184" t="str">
        <f>RESULTADOS!Q50</f>
        <v/>
      </c>
      <c r="AN34" s="184" t="str">
        <f>RESULTADOS!R50</f>
        <v/>
      </c>
      <c r="AO34" s="184" t="str">
        <f>RESULTADOS!S50</f>
        <v/>
      </c>
      <c r="AP34" s="184" t="str">
        <f>RESULTADOS!T50</f>
        <v/>
      </c>
      <c r="AQ34" s="184" t="str">
        <f>RESULTADOS!U50</f>
        <v/>
      </c>
      <c r="AR34" s="184" t="str">
        <f>RESULTADOS!V50</f>
        <v/>
      </c>
      <c r="AS34" s="184" t="str">
        <f>RESULTADOS!W50</f>
        <v/>
      </c>
      <c r="AT34" s="184" t="str">
        <f>RESULTADOS!X50</f>
        <v/>
      </c>
      <c r="AU34" s="184" t="str">
        <f>RESULTADOS!Y50</f>
        <v/>
      </c>
      <c r="AV34" s="184" t="str">
        <f>RESULTADOS!Z50</f>
        <v/>
      </c>
      <c r="AW34" s="184" t="str">
        <f>RESULTADOS!AA50</f>
        <v/>
      </c>
      <c r="AX34" s="184" t="str">
        <f>RESULTADOS!AB50</f>
        <v/>
      </c>
      <c r="AY34" s="184" t="str">
        <f>RESULTADOS!AC50</f>
        <v/>
      </c>
      <c r="AZ34" s="184" t="str">
        <f>RESULTADOS!AD50</f>
        <v/>
      </c>
      <c r="BA34" s="184" t="str">
        <f>RESULTADOS!AE50</f>
        <v/>
      </c>
      <c r="BB34" s="184" t="str">
        <f>RESULTADOS!AF50</f>
        <v/>
      </c>
      <c r="BC34" s="184" t="str">
        <f>RESULTADOS!AG50</f>
        <v/>
      </c>
      <c r="BD34" s="184" t="str">
        <f>RESULTADOS!D91</f>
        <v/>
      </c>
      <c r="BE34" s="184" t="str">
        <f>RESULTADOS!E91</f>
        <v/>
      </c>
      <c r="BF34" s="184" t="str">
        <f>RESULTADOS!F91</f>
        <v/>
      </c>
      <c r="BG34" s="184" t="str">
        <f>RESULTADOS!G91</f>
        <v/>
      </c>
      <c r="BH34" s="184" t="str">
        <f>RESULTADOS!H91</f>
        <v/>
      </c>
      <c r="BI34" s="184" t="str">
        <f>RESULTADOS!I91</f>
        <v/>
      </c>
      <c r="BJ34" s="184" t="str">
        <f>RESULTADOS!J91</f>
        <v/>
      </c>
      <c r="BK34" s="184" t="str">
        <f>RESULTADOS!K91</f>
        <v/>
      </c>
      <c r="BL34" s="184" t="str">
        <f>RESULTADOS!L91</f>
        <v/>
      </c>
      <c r="BM34" s="184" t="str">
        <f>RESULTADOS!M91</f>
        <v/>
      </c>
      <c r="BN34" s="184" t="str">
        <f>RESULTADOS!N91</f>
        <v/>
      </c>
      <c r="BO34" s="184" t="str">
        <f>RESULTADOS!O91</f>
        <v/>
      </c>
      <c r="BP34" s="184" t="str">
        <f>RESULTADOS!P91</f>
        <v/>
      </c>
      <c r="BQ34" s="184" t="str">
        <f>RESULTADOS!Q91</f>
        <v/>
      </c>
      <c r="BR34" s="184" t="str">
        <f>RESULTADOS!R91</f>
        <v/>
      </c>
      <c r="BS34" s="184" t="str">
        <f>RESULTADOS!S91</f>
        <v/>
      </c>
      <c r="BT34" s="184" t="str">
        <f>RESULTADOS!T91</f>
        <v/>
      </c>
      <c r="BU34" s="184" t="str">
        <f>RESULTADOS!U91</f>
        <v/>
      </c>
      <c r="BV34" s="184" t="str">
        <f>RESULTADOS!V91</f>
        <v/>
      </c>
      <c r="BW34" s="184" t="str">
        <f>RESULTADOS!W91</f>
        <v/>
      </c>
    </row>
    <row r="35" spans="20:75">
      <c r="T35" s="186">
        <f>'03.Muestra'!B40</f>
        <v>33</v>
      </c>
      <c r="U35" s="186">
        <f>'03.Muestra'!C40</f>
        <v>0</v>
      </c>
      <c r="V35" s="186">
        <f>'03.Muestra'!D40</f>
        <v>0</v>
      </c>
      <c r="W35" s="186">
        <f>'03.Muestra'!E40</f>
        <v>0</v>
      </c>
      <c r="X35" s="186">
        <f>'03.Muestra'!F40</f>
        <v>0</v>
      </c>
      <c r="Y35" s="186">
        <f>'03.Muestra'!G40</f>
        <v>0</v>
      </c>
      <c r="Z35" s="184" t="str">
        <f>RESULTADOS!D51</f>
        <v/>
      </c>
      <c r="AA35" s="184" t="str">
        <f>RESULTADOS!E51</f>
        <v/>
      </c>
      <c r="AB35" s="184" t="str">
        <f>RESULTADOS!F51</f>
        <v/>
      </c>
      <c r="AC35" s="184" t="str">
        <f>RESULTADOS!G51</f>
        <v/>
      </c>
      <c r="AD35" s="184" t="str">
        <f>RESULTADOS!H51</f>
        <v/>
      </c>
      <c r="AE35" s="184" t="str">
        <f>RESULTADOS!I51</f>
        <v/>
      </c>
      <c r="AF35" s="184" t="str">
        <f>RESULTADOS!J51</f>
        <v/>
      </c>
      <c r="AG35" s="184" t="str">
        <f>RESULTADOS!K51</f>
        <v/>
      </c>
      <c r="AH35" s="184" t="str">
        <f>RESULTADOS!L51</f>
        <v/>
      </c>
      <c r="AI35" s="184" t="str">
        <f>RESULTADOS!M51</f>
        <v/>
      </c>
      <c r="AJ35" s="184" t="str">
        <f>RESULTADOS!N51</f>
        <v/>
      </c>
      <c r="AK35" s="184" t="str">
        <f>RESULTADOS!O51</f>
        <v/>
      </c>
      <c r="AL35" s="184" t="str">
        <f>RESULTADOS!P51</f>
        <v/>
      </c>
      <c r="AM35" s="184" t="str">
        <f>RESULTADOS!Q51</f>
        <v/>
      </c>
      <c r="AN35" s="184" t="str">
        <f>RESULTADOS!R51</f>
        <v/>
      </c>
      <c r="AO35" s="184" t="str">
        <f>RESULTADOS!S51</f>
        <v/>
      </c>
      <c r="AP35" s="184" t="str">
        <f>RESULTADOS!T51</f>
        <v/>
      </c>
      <c r="AQ35" s="184" t="str">
        <f>RESULTADOS!U51</f>
        <v/>
      </c>
      <c r="AR35" s="184" t="str">
        <f>RESULTADOS!V51</f>
        <v/>
      </c>
      <c r="AS35" s="184" t="str">
        <f>RESULTADOS!W51</f>
        <v/>
      </c>
      <c r="AT35" s="184" t="str">
        <f>RESULTADOS!X51</f>
        <v/>
      </c>
      <c r="AU35" s="184" t="str">
        <f>RESULTADOS!Y51</f>
        <v/>
      </c>
      <c r="AV35" s="184" t="str">
        <f>RESULTADOS!Z51</f>
        <v/>
      </c>
      <c r="AW35" s="184" t="str">
        <f>RESULTADOS!AA51</f>
        <v/>
      </c>
      <c r="AX35" s="184" t="str">
        <f>RESULTADOS!AB51</f>
        <v/>
      </c>
      <c r="AY35" s="184" t="str">
        <f>RESULTADOS!AC51</f>
        <v/>
      </c>
      <c r="AZ35" s="184" t="str">
        <f>RESULTADOS!AD51</f>
        <v/>
      </c>
      <c r="BA35" s="184" t="str">
        <f>RESULTADOS!AE51</f>
        <v/>
      </c>
      <c r="BB35" s="184" t="str">
        <f>RESULTADOS!AF51</f>
        <v/>
      </c>
      <c r="BC35" s="184" t="str">
        <f>RESULTADOS!AG51</f>
        <v/>
      </c>
      <c r="BD35" s="184" t="str">
        <f>RESULTADOS!D92</f>
        <v/>
      </c>
      <c r="BE35" s="184" t="str">
        <f>RESULTADOS!E92</f>
        <v/>
      </c>
      <c r="BF35" s="184" t="str">
        <f>RESULTADOS!F92</f>
        <v/>
      </c>
      <c r="BG35" s="184" t="str">
        <f>RESULTADOS!G92</f>
        <v/>
      </c>
      <c r="BH35" s="184" t="str">
        <f>RESULTADOS!H92</f>
        <v/>
      </c>
      <c r="BI35" s="184" t="str">
        <f>RESULTADOS!I92</f>
        <v/>
      </c>
      <c r="BJ35" s="184" t="str">
        <f>RESULTADOS!J92</f>
        <v/>
      </c>
      <c r="BK35" s="184" t="str">
        <f>RESULTADOS!K92</f>
        <v/>
      </c>
      <c r="BL35" s="184" t="str">
        <f>RESULTADOS!L92</f>
        <v/>
      </c>
      <c r="BM35" s="184" t="str">
        <f>RESULTADOS!M92</f>
        <v/>
      </c>
      <c r="BN35" s="184" t="str">
        <f>RESULTADOS!N92</f>
        <v/>
      </c>
      <c r="BO35" s="184" t="str">
        <f>RESULTADOS!O92</f>
        <v/>
      </c>
      <c r="BP35" s="184" t="str">
        <f>RESULTADOS!P92</f>
        <v/>
      </c>
      <c r="BQ35" s="184" t="str">
        <f>RESULTADOS!Q92</f>
        <v/>
      </c>
      <c r="BR35" s="184" t="str">
        <f>RESULTADOS!R92</f>
        <v/>
      </c>
      <c r="BS35" s="184" t="str">
        <f>RESULTADOS!S92</f>
        <v/>
      </c>
      <c r="BT35" s="184" t="str">
        <f>RESULTADOS!T92</f>
        <v/>
      </c>
      <c r="BU35" s="184" t="str">
        <f>RESULTADOS!U92</f>
        <v/>
      </c>
      <c r="BV35" s="184" t="str">
        <f>RESULTADOS!V92</f>
        <v/>
      </c>
      <c r="BW35" s="184" t="str">
        <f>RESULTADOS!W92</f>
        <v/>
      </c>
    </row>
    <row r="36" spans="20:75">
      <c r="T36" s="186">
        <f>'03.Muestra'!B41</f>
        <v>34</v>
      </c>
      <c r="U36" s="186">
        <f>'03.Muestra'!C41</f>
        <v>0</v>
      </c>
      <c r="V36" s="186">
        <f>'03.Muestra'!D41</f>
        <v>0</v>
      </c>
      <c r="W36" s="186">
        <f>'03.Muestra'!E41</f>
        <v>0</v>
      </c>
      <c r="X36" s="186">
        <f>'03.Muestra'!F41</f>
        <v>0</v>
      </c>
      <c r="Y36" s="186">
        <f>'03.Muestra'!G41</f>
        <v>0</v>
      </c>
      <c r="Z36" s="184" t="str">
        <f>RESULTADOS!D52</f>
        <v/>
      </c>
      <c r="AA36" s="184" t="str">
        <f>RESULTADOS!E52</f>
        <v/>
      </c>
      <c r="AB36" s="184" t="str">
        <f>RESULTADOS!F52</f>
        <v/>
      </c>
      <c r="AC36" s="184" t="str">
        <f>RESULTADOS!G52</f>
        <v/>
      </c>
      <c r="AD36" s="184" t="str">
        <f>RESULTADOS!H52</f>
        <v/>
      </c>
      <c r="AE36" s="184" t="str">
        <f>RESULTADOS!I52</f>
        <v/>
      </c>
      <c r="AF36" s="184" t="str">
        <f>RESULTADOS!J52</f>
        <v/>
      </c>
      <c r="AG36" s="184" t="str">
        <f>RESULTADOS!K52</f>
        <v/>
      </c>
      <c r="AH36" s="184" t="str">
        <f>RESULTADOS!L52</f>
        <v/>
      </c>
      <c r="AI36" s="184" t="str">
        <f>RESULTADOS!M52</f>
        <v/>
      </c>
      <c r="AJ36" s="184" t="str">
        <f>RESULTADOS!N52</f>
        <v/>
      </c>
      <c r="AK36" s="184" t="str">
        <f>RESULTADOS!O52</f>
        <v/>
      </c>
      <c r="AL36" s="184" t="str">
        <f>RESULTADOS!P52</f>
        <v/>
      </c>
      <c r="AM36" s="184" t="str">
        <f>RESULTADOS!Q52</f>
        <v/>
      </c>
      <c r="AN36" s="184" t="str">
        <f>RESULTADOS!R52</f>
        <v/>
      </c>
      <c r="AO36" s="184" t="str">
        <f>RESULTADOS!S52</f>
        <v/>
      </c>
      <c r="AP36" s="184" t="str">
        <f>RESULTADOS!T52</f>
        <v/>
      </c>
      <c r="AQ36" s="184" t="str">
        <f>RESULTADOS!U52</f>
        <v/>
      </c>
      <c r="AR36" s="184" t="str">
        <f>RESULTADOS!V52</f>
        <v/>
      </c>
      <c r="AS36" s="184" t="str">
        <f>RESULTADOS!W52</f>
        <v/>
      </c>
      <c r="AT36" s="184" t="str">
        <f>RESULTADOS!X52</f>
        <v/>
      </c>
      <c r="AU36" s="184" t="str">
        <f>RESULTADOS!Y52</f>
        <v/>
      </c>
      <c r="AV36" s="184" t="str">
        <f>RESULTADOS!Z52</f>
        <v/>
      </c>
      <c r="AW36" s="184" t="str">
        <f>RESULTADOS!AA52</f>
        <v/>
      </c>
      <c r="AX36" s="184" t="str">
        <f>RESULTADOS!AB52</f>
        <v/>
      </c>
      <c r="AY36" s="184" t="str">
        <f>RESULTADOS!AC52</f>
        <v/>
      </c>
      <c r="AZ36" s="184" t="str">
        <f>RESULTADOS!AD52</f>
        <v/>
      </c>
      <c r="BA36" s="184" t="str">
        <f>RESULTADOS!AE52</f>
        <v/>
      </c>
      <c r="BB36" s="184" t="str">
        <f>RESULTADOS!AF52</f>
        <v/>
      </c>
      <c r="BC36" s="184" t="str">
        <f>RESULTADOS!AG52</f>
        <v/>
      </c>
      <c r="BD36" s="184" t="str">
        <f>RESULTADOS!D93</f>
        <v/>
      </c>
      <c r="BE36" s="184" t="str">
        <f>RESULTADOS!E93</f>
        <v/>
      </c>
      <c r="BF36" s="184" t="str">
        <f>RESULTADOS!F93</f>
        <v/>
      </c>
      <c r="BG36" s="184" t="str">
        <f>RESULTADOS!G93</f>
        <v/>
      </c>
      <c r="BH36" s="184" t="str">
        <f>RESULTADOS!H93</f>
        <v/>
      </c>
      <c r="BI36" s="184" t="str">
        <f>RESULTADOS!I93</f>
        <v/>
      </c>
      <c r="BJ36" s="184" t="str">
        <f>RESULTADOS!J93</f>
        <v/>
      </c>
      <c r="BK36" s="184" t="str">
        <f>RESULTADOS!K93</f>
        <v/>
      </c>
      <c r="BL36" s="184" t="str">
        <f>RESULTADOS!L93</f>
        <v/>
      </c>
      <c r="BM36" s="184" t="str">
        <f>RESULTADOS!M93</f>
        <v/>
      </c>
      <c r="BN36" s="184" t="str">
        <f>RESULTADOS!N93</f>
        <v/>
      </c>
      <c r="BO36" s="184" t="str">
        <f>RESULTADOS!O93</f>
        <v/>
      </c>
      <c r="BP36" s="184" t="str">
        <f>RESULTADOS!P93</f>
        <v/>
      </c>
      <c r="BQ36" s="184" t="str">
        <f>RESULTADOS!Q93</f>
        <v/>
      </c>
      <c r="BR36" s="184" t="str">
        <f>RESULTADOS!R93</f>
        <v/>
      </c>
      <c r="BS36" s="184" t="str">
        <f>RESULTADOS!S93</f>
        <v/>
      </c>
      <c r="BT36" s="184" t="str">
        <f>RESULTADOS!T93</f>
        <v/>
      </c>
      <c r="BU36" s="184" t="str">
        <f>RESULTADOS!U93</f>
        <v/>
      </c>
      <c r="BV36" s="184" t="str">
        <f>RESULTADOS!V93</f>
        <v/>
      </c>
      <c r="BW36" s="184" t="str">
        <f>RESULTADOS!W93</f>
        <v/>
      </c>
    </row>
    <row r="37" spans="20:75">
      <c r="T37" s="186">
        <f>'03.Muestra'!B42</f>
        <v>35</v>
      </c>
      <c r="U37" s="186">
        <f>'03.Muestra'!C42</f>
        <v>0</v>
      </c>
      <c r="V37" s="186">
        <f>'03.Muestra'!D42</f>
        <v>0</v>
      </c>
      <c r="W37" s="186">
        <f>'03.Muestra'!E42</f>
        <v>0</v>
      </c>
      <c r="X37" s="186">
        <f>'03.Muestra'!F42</f>
        <v>0</v>
      </c>
      <c r="Y37" s="186">
        <f>'03.Muestra'!G42</f>
        <v>0</v>
      </c>
      <c r="Z37" s="184" t="str">
        <f>RESULTADOS!D53</f>
        <v/>
      </c>
      <c r="AA37" s="184" t="str">
        <f>RESULTADOS!E53</f>
        <v/>
      </c>
      <c r="AB37" s="184" t="str">
        <f>RESULTADOS!F53</f>
        <v/>
      </c>
      <c r="AC37" s="184" t="str">
        <f>RESULTADOS!G53</f>
        <v/>
      </c>
      <c r="AD37" s="184" t="str">
        <f>RESULTADOS!H53</f>
        <v/>
      </c>
      <c r="AE37" s="184" t="str">
        <f>RESULTADOS!I53</f>
        <v/>
      </c>
      <c r="AF37" s="184" t="str">
        <f>RESULTADOS!J53</f>
        <v/>
      </c>
      <c r="AG37" s="184" t="str">
        <f>RESULTADOS!K53</f>
        <v/>
      </c>
      <c r="AH37" s="184" t="str">
        <f>RESULTADOS!L53</f>
        <v/>
      </c>
      <c r="AI37" s="184" t="str">
        <f>RESULTADOS!M53</f>
        <v/>
      </c>
      <c r="AJ37" s="184" t="str">
        <f>RESULTADOS!N53</f>
        <v/>
      </c>
      <c r="AK37" s="184" t="str">
        <f>RESULTADOS!O53</f>
        <v/>
      </c>
      <c r="AL37" s="184" t="str">
        <f>RESULTADOS!P53</f>
        <v/>
      </c>
      <c r="AM37" s="184" t="str">
        <f>RESULTADOS!Q53</f>
        <v/>
      </c>
      <c r="AN37" s="184" t="str">
        <f>RESULTADOS!R53</f>
        <v/>
      </c>
      <c r="AO37" s="184" t="str">
        <f>RESULTADOS!S53</f>
        <v/>
      </c>
      <c r="AP37" s="184" t="str">
        <f>RESULTADOS!T53</f>
        <v/>
      </c>
      <c r="AQ37" s="184" t="str">
        <f>RESULTADOS!U53</f>
        <v/>
      </c>
      <c r="AR37" s="184" t="str">
        <f>RESULTADOS!V53</f>
        <v/>
      </c>
      <c r="AS37" s="184" t="str">
        <f>RESULTADOS!W53</f>
        <v/>
      </c>
      <c r="AT37" s="184" t="str">
        <f>RESULTADOS!X53</f>
        <v/>
      </c>
      <c r="AU37" s="184" t="str">
        <f>RESULTADOS!Y53</f>
        <v/>
      </c>
      <c r="AV37" s="184" t="str">
        <f>RESULTADOS!Z53</f>
        <v/>
      </c>
      <c r="AW37" s="184" t="str">
        <f>RESULTADOS!AA53</f>
        <v/>
      </c>
      <c r="AX37" s="184" t="str">
        <f>RESULTADOS!AB53</f>
        <v/>
      </c>
      <c r="AY37" s="184" t="str">
        <f>RESULTADOS!AC53</f>
        <v/>
      </c>
      <c r="AZ37" s="184" t="str">
        <f>RESULTADOS!AD53</f>
        <v/>
      </c>
      <c r="BA37" s="184" t="str">
        <f>RESULTADOS!AE53</f>
        <v/>
      </c>
      <c r="BB37" s="184" t="str">
        <f>RESULTADOS!AF53</f>
        <v/>
      </c>
      <c r="BC37" s="184" t="str">
        <f>RESULTADOS!AG53</f>
        <v/>
      </c>
      <c r="BD37" s="184" t="str">
        <f>RESULTADOS!D94</f>
        <v/>
      </c>
      <c r="BE37" s="184" t="str">
        <f>RESULTADOS!E94</f>
        <v/>
      </c>
      <c r="BF37" s="184" t="str">
        <f>RESULTADOS!F94</f>
        <v/>
      </c>
      <c r="BG37" s="184" t="str">
        <f>RESULTADOS!G94</f>
        <v/>
      </c>
      <c r="BH37" s="184" t="str">
        <f>RESULTADOS!H94</f>
        <v/>
      </c>
      <c r="BI37" s="184" t="str">
        <f>RESULTADOS!I94</f>
        <v/>
      </c>
      <c r="BJ37" s="184" t="str">
        <f>RESULTADOS!J94</f>
        <v/>
      </c>
      <c r="BK37" s="184" t="str">
        <f>RESULTADOS!K94</f>
        <v/>
      </c>
      <c r="BL37" s="184" t="str">
        <f>RESULTADOS!L94</f>
        <v/>
      </c>
      <c r="BM37" s="184" t="str">
        <f>RESULTADOS!M94</f>
        <v/>
      </c>
      <c r="BN37" s="184" t="str">
        <f>RESULTADOS!N94</f>
        <v/>
      </c>
      <c r="BO37" s="184" t="str">
        <f>RESULTADOS!O94</f>
        <v/>
      </c>
      <c r="BP37" s="184" t="str">
        <f>RESULTADOS!P94</f>
        <v/>
      </c>
      <c r="BQ37" s="184" t="str">
        <f>RESULTADOS!Q94</f>
        <v/>
      </c>
      <c r="BR37" s="184" t="str">
        <f>RESULTADOS!R94</f>
        <v/>
      </c>
      <c r="BS37" s="184" t="str">
        <f>RESULTADOS!S94</f>
        <v/>
      </c>
      <c r="BT37" s="184" t="str">
        <f>RESULTADOS!T94</f>
        <v/>
      </c>
      <c r="BU37" s="184" t="str">
        <f>RESULTADOS!U94</f>
        <v/>
      </c>
      <c r="BV37" s="184" t="str">
        <f>RESULTADOS!V94</f>
        <v/>
      </c>
      <c r="BW37" s="184" t="str">
        <f>RESULTADOS!W94</f>
        <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1038"/>
  <sheetViews>
    <sheetView tabSelected="1" topLeftCell="C3" zoomScale="85" zoomScaleNormal="85" workbookViewId="0">
      <selection activeCell="C21" sqref="C21"/>
    </sheetView>
  </sheetViews>
  <sheetFormatPr baseColWidth="10" defaultColWidth="11.54296875" defaultRowHeight="12.5"/>
  <cols>
    <col min="1" max="1" width="11.54296875" style="14"/>
    <col min="2" max="2" width="72.1796875" style="14" customWidth="1"/>
    <col min="3" max="3" width="133.26953125" style="14" customWidth="1"/>
    <col min="4" max="4" width="8.1796875" style="14" customWidth="1"/>
    <col min="5" max="5" width="16" style="14" customWidth="1"/>
    <col min="6" max="11" width="9.1796875" style="14" customWidth="1"/>
    <col min="12" max="12" width="23.1796875" style="14" customWidth="1"/>
    <col min="13" max="13" width="4" style="14" customWidth="1"/>
    <col min="14" max="19" width="9.1796875" style="14" customWidth="1"/>
    <col min="20" max="20" width="20" style="14" customWidth="1"/>
    <col min="21" max="23" width="9.1796875" style="14" customWidth="1"/>
    <col min="24" max="26" width="8.7265625" style="14" customWidth="1"/>
    <col min="27" max="64" width="14.453125" style="14" customWidth="1"/>
    <col min="65" max="16384" width="11.5429687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5.4"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31"/>
      <c r="B3" s="82" t="s">
        <v>243</v>
      </c>
      <c r="C3" s="19"/>
      <c r="D3" s="197" t="s">
        <v>41</v>
      </c>
      <c r="E3" s="198"/>
      <c r="F3" s="19"/>
      <c r="G3" s="19"/>
      <c r="H3" s="19"/>
      <c r="I3" s="19"/>
      <c r="J3" s="19"/>
      <c r="K3" s="19"/>
      <c r="L3" s="19"/>
      <c r="M3" s="19"/>
      <c r="N3" s="19"/>
      <c r="O3" s="19"/>
      <c r="P3" s="19"/>
      <c r="Q3" s="19"/>
      <c r="R3" s="19"/>
      <c r="S3" s="19"/>
      <c r="T3" s="19"/>
      <c r="U3" s="19"/>
      <c r="V3" s="19"/>
      <c r="W3" s="19"/>
      <c r="X3" s="19"/>
      <c r="Y3" s="19"/>
      <c r="Z3" s="19"/>
    </row>
    <row r="4" spans="1:64" ht="16.75" customHeight="1">
      <c r="A4" s="31"/>
      <c r="B4" s="83"/>
      <c r="C4" s="19"/>
      <c r="D4" s="19"/>
      <c r="E4" s="19"/>
      <c r="F4" s="19"/>
      <c r="G4" s="19"/>
      <c r="H4" s="19"/>
      <c r="I4" s="19"/>
      <c r="J4" s="19"/>
      <c r="K4" s="19"/>
      <c r="L4" s="19"/>
      <c r="M4" s="19"/>
      <c r="N4" s="19"/>
      <c r="O4" s="19"/>
      <c r="P4" s="19"/>
      <c r="Q4" s="19"/>
      <c r="R4" s="19"/>
      <c r="S4" s="19"/>
      <c r="T4" s="19"/>
      <c r="U4" s="19"/>
      <c r="V4" s="19"/>
      <c r="W4" s="19"/>
      <c r="X4" s="19"/>
      <c r="Y4" s="19"/>
      <c r="Z4" s="19"/>
    </row>
    <row r="5" spans="1:64" ht="28.4" customHeight="1">
      <c r="B5" s="161" t="s">
        <v>5</v>
      </c>
      <c r="C5" s="161"/>
      <c r="D5" s="19"/>
      <c r="E5" s="19"/>
      <c r="F5" s="19"/>
      <c r="G5" s="19"/>
      <c r="H5" s="19"/>
      <c r="I5" s="19"/>
      <c r="J5" s="19"/>
      <c r="K5" s="19"/>
      <c r="L5" s="19"/>
      <c r="M5" s="19"/>
      <c r="N5" s="19"/>
      <c r="O5" s="19"/>
      <c r="P5" s="19"/>
      <c r="Q5" s="19"/>
      <c r="R5" s="19"/>
      <c r="S5" s="19"/>
      <c r="T5" s="19"/>
      <c r="U5" s="19"/>
      <c r="V5" s="19"/>
      <c r="W5" s="19"/>
      <c r="X5" s="19"/>
      <c r="Y5" s="19"/>
      <c r="Z5" s="19"/>
      <c r="AA5" s="19"/>
      <c r="AB5" s="19"/>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0.75" customHeight="1">
      <c r="C6" s="97"/>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252</v>
      </c>
      <c r="C7" s="98" t="s">
        <v>344</v>
      </c>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54"/>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253</v>
      </c>
      <c r="C9" s="98" t="s">
        <v>345</v>
      </c>
      <c r="D9" s="19"/>
      <c r="E9" s="19"/>
      <c r="F9" s="19"/>
      <c r="G9" s="19"/>
      <c r="H9" s="19"/>
      <c r="I9" s="19"/>
      <c r="J9" s="19"/>
      <c r="K9" s="19"/>
      <c r="L9" s="19"/>
      <c r="M9" s="19"/>
      <c r="N9" s="19"/>
      <c r="O9" s="19"/>
      <c r="P9" s="19"/>
      <c r="Q9" s="19"/>
      <c r="R9" s="19"/>
      <c r="S9" s="19"/>
      <c r="T9" s="19"/>
      <c r="U9" s="19"/>
      <c r="V9" s="19"/>
      <c r="W9" s="19"/>
      <c r="X9" s="19"/>
      <c r="Y9" s="19"/>
      <c r="Z9" s="19"/>
    </row>
    <row r="10" spans="1:64" ht="10.75" customHeight="1">
      <c r="C10" s="97"/>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254</v>
      </c>
      <c r="C11" s="98" t="s">
        <v>346</v>
      </c>
      <c r="D11" s="19"/>
      <c r="E11" s="19"/>
      <c r="F11" s="19"/>
      <c r="G11" s="19"/>
      <c r="H11" s="19"/>
      <c r="I11" s="19"/>
      <c r="J11" s="19"/>
      <c r="K11" s="19"/>
      <c r="L11" s="19"/>
      <c r="M11" s="19"/>
      <c r="N11" s="19"/>
      <c r="O11" s="19"/>
      <c r="P11" s="19"/>
      <c r="Q11" s="19"/>
      <c r="R11" s="19"/>
      <c r="S11" s="19"/>
      <c r="T11" s="19"/>
      <c r="U11" s="19"/>
      <c r="V11" s="19"/>
      <c r="W11" s="19"/>
      <c r="X11" s="19"/>
      <c r="Y11" s="19"/>
      <c r="Z11" s="19"/>
    </row>
    <row r="12" spans="1:64" ht="13"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255</v>
      </c>
      <c r="C13" s="98" t="s">
        <v>347</v>
      </c>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5" customHeight="1">
      <c r="C14" s="97"/>
      <c r="D14" s="19"/>
      <c r="E14" s="19"/>
      <c r="F14" s="19"/>
      <c r="G14" s="19"/>
      <c r="H14" s="19"/>
      <c r="I14" s="19"/>
      <c r="J14" s="19"/>
      <c r="K14" s="19"/>
      <c r="L14" s="19"/>
      <c r="M14" s="19"/>
      <c r="N14" s="19"/>
      <c r="O14" s="19"/>
      <c r="P14" s="19"/>
      <c r="Q14" s="19"/>
      <c r="R14" s="19"/>
      <c r="S14" s="19"/>
      <c r="T14" s="19"/>
      <c r="U14" s="19"/>
      <c r="V14" s="19"/>
      <c r="W14" s="19"/>
      <c r="X14" s="19"/>
      <c r="Y14" s="19"/>
      <c r="Z14" s="19"/>
    </row>
    <row r="15" spans="1:64" ht="13.4" customHeight="1">
      <c r="A15" s="15"/>
      <c r="B15" s="159"/>
      <c r="C15" s="159"/>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3" t="s">
        <v>256</v>
      </c>
      <c r="C17" s="98" t="s">
        <v>348</v>
      </c>
      <c r="D17" s="162"/>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54"/>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257</v>
      </c>
      <c r="C19" s="98" t="s">
        <v>349</v>
      </c>
      <c r="D19" s="162"/>
      <c r="E19" s="19"/>
      <c r="F19" s="19"/>
      <c r="G19" s="19"/>
      <c r="H19" s="19"/>
      <c r="I19" s="19"/>
      <c r="J19" s="19"/>
      <c r="K19" s="19"/>
      <c r="L19" s="19"/>
      <c r="M19" s="19"/>
      <c r="N19" s="19"/>
      <c r="O19" s="19"/>
      <c r="P19" s="19"/>
      <c r="Q19" s="19"/>
      <c r="R19" s="19"/>
      <c r="S19" s="19"/>
      <c r="T19" s="19"/>
      <c r="U19" s="19"/>
      <c r="V19" s="19"/>
      <c r="W19" s="19"/>
      <c r="X19" s="19"/>
      <c r="Y19" s="19"/>
      <c r="Z19" s="19"/>
    </row>
    <row r="20" spans="1:26" ht="10.75" customHeight="1">
      <c r="C20" s="97"/>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3" t="s">
        <v>258</v>
      </c>
      <c r="C21" s="98" t="s">
        <v>350</v>
      </c>
      <c r="D21" s="162"/>
      <c r="E21" s="19"/>
      <c r="F21" s="19"/>
      <c r="G21" s="19"/>
      <c r="H21" s="19"/>
      <c r="I21" s="19"/>
      <c r="J21" s="19"/>
      <c r="K21" s="19"/>
      <c r="L21" s="19"/>
      <c r="M21" s="19"/>
      <c r="N21" s="19"/>
      <c r="O21" s="19"/>
      <c r="P21" s="19"/>
      <c r="Q21" s="19"/>
      <c r="R21" s="19"/>
      <c r="S21" s="19"/>
      <c r="T21" s="19"/>
      <c r="U21" s="19"/>
      <c r="V21" s="19"/>
      <c r="W21" s="19"/>
      <c r="X21" s="19"/>
      <c r="Y21" s="19"/>
      <c r="Z21" s="19"/>
    </row>
    <row r="22" spans="1:26" ht="14.15" customHeight="1">
      <c r="B22" s="13"/>
      <c r="C22" s="97"/>
      <c r="D22" s="19"/>
      <c r="E22" s="19"/>
      <c r="F22" s="19"/>
      <c r="G22" s="19"/>
      <c r="H22" s="19"/>
      <c r="I22" s="19"/>
      <c r="J22" s="19"/>
      <c r="K22" s="19"/>
      <c r="L22" s="19"/>
      <c r="M22" s="19"/>
      <c r="N22" s="19"/>
      <c r="O22" s="19"/>
      <c r="P22" s="19"/>
      <c r="Q22" s="19"/>
      <c r="R22" s="19"/>
      <c r="S22" s="19"/>
      <c r="T22" s="19"/>
      <c r="U22" s="19"/>
      <c r="V22" s="19"/>
      <c r="W22" s="19"/>
      <c r="X22" s="19"/>
      <c r="Y22" s="19"/>
      <c r="Z22" s="19"/>
    </row>
    <row r="23" spans="1:26" ht="13.4" customHeight="1">
      <c r="A23" s="15"/>
      <c r="B23" s="159"/>
      <c r="C23" s="159"/>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5" customHeight="1">
      <c r="C24" s="97"/>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3" t="s">
        <v>259</v>
      </c>
      <c r="C25" s="98" t="s">
        <v>209</v>
      </c>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5" customHeight="1">
      <c r="C26" s="97"/>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3" t="s">
        <v>260</v>
      </c>
      <c r="C27" s="98" t="s">
        <v>342</v>
      </c>
      <c r="D27" s="19"/>
      <c r="E27" s="19"/>
      <c r="F27" s="19"/>
      <c r="G27" s="19"/>
      <c r="H27" s="19"/>
      <c r="I27" s="19"/>
      <c r="J27" s="19"/>
      <c r="K27" s="19"/>
      <c r="L27" s="19"/>
      <c r="M27" s="19"/>
      <c r="N27" s="19"/>
      <c r="O27" s="19"/>
      <c r="P27" s="19"/>
      <c r="Q27" s="19"/>
      <c r="R27" s="19"/>
      <c r="S27" s="19"/>
      <c r="T27" s="19"/>
      <c r="U27" s="19"/>
      <c r="V27" s="19"/>
      <c r="W27" s="19"/>
      <c r="X27" s="19"/>
      <c r="Y27" s="19"/>
      <c r="Z27" s="19"/>
    </row>
    <row r="28" spans="1:26" ht="10.75" customHeight="1">
      <c r="C28" s="97"/>
      <c r="D28" s="19"/>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3" t="s">
        <v>261</v>
      </c>
      <c r="C29" s="98" t="s">
        <v>340</v>
      </c>
      <c r="D29" s="85"/>
      <c r="E29" s="19"/>
      <c r="F29" s="19"/>
      <c r="G29" s="19"/>
      <c r="H29" s="19"/>
      <c r="I29" s="19"/>
      <c r="J29" s="19"/>
      <c r="K29" s="19"/>
      <c r="L29" s="19"/>
      <c r="M29" s="19"/>
      <c r="N29" s="19"/>
      <c r="O29" s="19"/>
      <c r="P29" s="19"/>
      <c r="Q29" s="19"/>
      <c r="R29" s="19"/>
      <c r="S29" s="19"/>
      <c r="T29" s="19"/>
      <c r="U29" s="19"/>
      <c r="V29" s="19"/>
      <c r="W29" s="19"/>
      <c r="X29" s="19"/>
      <c r="Y29" s="19"/>
      <c r="Z29" s="19"/>
    </row>
    <row r="30" spans="1:26" ht="13.15" customHeight="1">
      <c r="B30" s="13"/>
      <c r="C30" s="13"/>
      <c r="D30" s="85"/>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262</v>
      </c>
      <c r="C31" s="98" t="s">
        <v>341</v>
      </c>
      <c r="D31" s="160"/>
      <c r="E31" s="160"/>
      <c r="F31" s="160"/>
      <c r="G31" s="160"/>
      <c r="H31" s="160"/>
      <c r="I31" s="160"/>
      <c r="J31" s="160"/>
      <c r="K31" s="160"/>
      <c r="L31" s="160"/>
      <c r="M31" s="160"/>
      <c r="N31" s="19"/>
      <c r="O31" s="19"/>
      <c r="P31" s="19"/>
      <c r="Q31" s="19"/>
      <c r="R31" s="19"/>
      <c r="S31" s="19"/>
      <c r="V31" s="19"/>
      <c r="W31" s="19"/>
      <c r="X31" s="19"/>
      <c r="Y31" s="19"/>
      <c r="Z31" s="19"/>
    </row>
    <row r="32" spans="1:26" ht="10.75" customHeight="1">
      <c r="C32" s="97"/>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263</v>
      </c>
      <c r="C33" s="98" t="s">
        <v>343</v>
      </c>
    </row>
    <row r="34" spans="2:26" ht="10.75" customHeight="1">
      <c r="C34" s="97"/>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264</v>
      </c>
      <c r="C35" s="98" t="s">
        <v>300</v>
      </c>
      <c r="D35" s="160"/>
      <c r="E35" s="160"/>
      <c r="F35" s="160"/>
      <c r="G35" s="160"/>
      <c r="H35" s="160"/>
      <c r="I35" s="160"/>
      <c r="J35" s="160"/>
      <c r="K35" s="160"/>
      <c r="L35" s="160"/>
      <c r="M35" s="160"/>
    </row>
    <row r="36" spans="2:26" ht="11.5" customHeight="1">
      <c r="B36" s="16"/>
      <c r="C36" s="16"/>
    </row>
    <row r="37" spans="2:26" ht="14.15" customHeight="1">
      <c r="B37" s="159"/>
      <c r="C37" s="159"/>
      <c r="D37" s="19"/>
      <c r="E37" s="19"/>
      <c r="F37" s="19"/>
      <c r="G37" s="19"/>
      <c r="H37" s="19"/>
      <c r="I37" s="19"/>
      <c r="J37" s="19"/>
      <c r="K37" s="19"/>
      <c r="L37" s="19"/>
      <c r="M37" s="19"/>
      <c r="N37" s="19"/>
      <c r="O37" s="19"/>
    </row>
    <row r="38" spans="2:26" ht="10.75" customHeight="1">
      <c r="C38" s="85"/>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265</v>
      </c>
      <c r="C39" s="180" t="s">
        <v>6</v>
      </c>
      <c r="D39" s="54"/>
      <c r="E39" s="19"/>
      <c r="F39" s="19"/>
      <c r="G39" s="19"/>
      <c r="H39" s="19"/>
      <c r="I39" s="19"/>
      <c r="J39" s="19"/>
      <c r="K39" s="19"/>
      <c r="L39" s="19"/>
      <c r="M39" s="19"/>
      <c r="N39" s="19"/>
      <c r="O39" s="19"/>
      <c r="Q39" s="19"/>
      <c r="R39" s="19"/>
      <c r="S39" s="19"/>
      <c r="U39" s="19"/>
      <c r="V39" s="19"/>
      <c r="W39" s="19"/>
      <c r="X39" s="19"/>
      <c r="Y39" s="19"/>
      <c r="Z39" s="19"/>
    </row>
    <row r="40" spans="2:26" ht="10.75" customHeight="1">
      <c r="C40" s="85"/>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266</v>
      </c>
      <c r="C41" s="98" t="s">
        <v>297</v>
      </c>
      <c r="D41" s="19"/>
      <c r="E41" s="19"/>
      <c r="F41" s="19"/>
      <c r="G41" s="19"/>
      <c r="H41" s="19"/>
      <c r="I41" s="19"/>
      <c r="J41" s="19"/>
      <c r="K41" s="19"/>
      <c r="L41" s="19"/>
      <c r="M41" s="19"/>
      <c r="N41" s="19"/>
      <c r="O41" s="19"/>
      <c r="Q41" s="19"/>
      <c r="R41" s="19"/>
      <c r="S41" s="19"/>
      <c r="U41" s="19"/>
      <c r="V41" s="19"/>
      <c r="W41" s="19"/>
      <c r="X41" s="19"/>
      <c r="Y41" s="19"/>
      <c r="Z41" s="19"/>
    </row>
    <row r="42" spans="2:26" ht="10.75" customHeight="1">
      <c r="C42" s="85"/>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59"/>
      <c r="C43" s="159"/>
      <c r="D43" s="19"/>
      <c r="E43" s="19"/>
      <c r="F43" s="19"/>
      <c r="G43" s="19"/>
      <c r="H43" s="19"/>
      <c r="I43" s="19"/>
      <c r="J43" s="19"/>
      <c r="K43" s="19"/>
      <c r="L43" s="19"/>
      <c r="M43" s="19"/>
      <c r="N43" s="19"/>
      <c r="O43" s="19"/>
      <c r="Q43" s="19"/>
      <c r="R43" s="19"/>
      <c r="S43" s="19"/>
      <c r="U43" s="19"/>
      <c r="V43" s="19"/>
      <c r="W43" s="19"/>
      <c r="X43" s="19"/>
      <c r="Y43" s="19"/>
      <c r="Z43" s="19"/>
    </row>
    <row r="44" spans="2:26" ht="10.75" customHeight="1">
      <c r="C44" s="85"/>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267</v>
      </c>
      <c r="C45" s="98"/>
      <c r="D45" s="54" t="s">
        <v>7</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268</v>
      </c>
      <c r="C47" s="179" t="s">
        <v>271</v>
      </c>
      <c r="D47" s="165"/>
      <c r="M47" s="19"/>
      <c r="N47" s="19"/>
      <c r="O47" s="19"/>
      <c r="Q47" s="19"/>
      <c r="R47" s="19"/>
      <c r="S47" s="19"/>
      <c r="U47" s="19"/>
      <c r="V47" s="19"/>
      <c r="W47" s="19"/>
      <c r="X47" s="19"/>
      <c r="Y47" s="19"/>
      <c r="Z47" s="19"/>
    </row>
    <row r="48" spans="2:26" ht="14.9" customHeight="1">
      <c r="C48" s="100"/>
      <c r="D48" s="21" t="s">
        <v>9</v>
      </c>
      <c r="G48" s="99"/>
    </row>
    <row r="49" spans="2:26" ht="14.9" customHeight="1">
      <c r="C49" s="100" t="s">
        <v>10</v>
      </c>
      <c r="D49" s="21" t="s">
        <v>9</v>
      </c>
      <c r="G49" s="99"/>
    </row>
    <row r="50" spans="2:26" ht="14.9" customHeight="1">
      <c r="C50" s="100" t="s">
        <v>11</v>
      </c>
      <c r="D50" s="21" t="s">
        <v>9</v>
      </c>
      <c r="G50" s="99"/>
    </row>
    <row r="51" spans="2:26" ht="14.9" customHeight="1">
      <c r="C51" s="100" t="s">
        <v>12</v>
      </c>
      <c r="D51" s="21" t="s">
        <v>9</v>
      </c>
      <c r="G51" s="99"/>
    </row>
    <row r="52" spans="2:26" ht="14.9" customHeight="1">
      <c r="C52" s="100" t="s">
        <v>13</v>
      </c>
      <c r="D52" s="21" t="s">
        <v>9</v>
      </c>
      <c r="G52" s="99"/>
    </row>
    <row r="53" spans="2:26" ht="14.9" customHeight="1">
      <c r="C53" s="100" t="s">
        <v>14</v>
      </c>
      <c r="D53" s="21" t="s">
        <v>9</v>
      </c>
      <c r="G53" s="99"/>
    </row>
    <row r="54" spans="2:26" ht="14.9" customHeight="1">
      <c r="C54" s="100" t="s">
        <v>15</v>
      </c>
      <c r="D54" s="21" t="s">
        <v>9</v>
      </c>
      <c r="G54" s="99"/>
    </row>
    <row r="55" spans="2:26" ht="14.9" customHeight="1">
      <c r="C55" s="100" t="s">
        <v>16</v>
      </c>
      <c r="D55" s="21" t="s">
        <v>205</v>
      </c>
      <c r="G55" s="99"/>
    </row>
    <row r="56" spans="2:26" ht="14.9" customHeight="1">
      <c r="C56" s="100" t="s">
        <v>17</v>
      </c>
      <c r="D56" s="21" t="s">
        <v>9</v>
      </c>
      <c r="G56" s="99"/>
    </row>
    <row r="57" spans="2:26" ht="14.9" customHeight="1">
      <c r="C57" s="100" t="s">
        <v>18</v>
      </c>
      <c r="D57" s="21" t="s">
        <v>9</v>
      </c>
      <c r="G57" s="99"/>
    </row>
    <row r="58" spans="2:26" ht="14.9" customHeight="1">
      <c r="C58" s="100" t="s">
        <v>19</v>
      </c>
      <c r="D58" s="21" t="s">
        <v>9</v>
      </c>
      <c r="G58" s="99"/>
    </row>
    <row r="59" spans="2:26" ht="13.15" customHeight="1">
      <c r="B59" s="13"/>
      <c r="C59" s="54"/>
      <c r="D59" s="54"/>
      <c r="E59" s="19"/>
      <c r="F59" s="19"/>
      <c r="G59" s="101"/>
      <c r="H59" s="19"/>
      <c r="I59" s="19"/>
      <c r="J59" s="19"/>
      <c r="K59" s="19"/>
      <c r="L59" s="19"/>
      <c r="M59" s="19"/>
      <c r="N59" s="19"/>
      <c r="O59" s="19"/>
      <c r="P59" s="19"/>
      <c r="Q59" s="19"/>
      <c r="R59" s="19"/>
      <c r="S59" s="19"/>
      <c r="U59" s="19"/>
      <c r="V59" s="19"/>
      <c r="W59" s="19"/>
      <c r="X59" s="19"/>
      <c r="Y59" s="19"/>
      <c r="Z59" s="19"/>
    </row>
    <row r="60" spans="2:26" ht="22.15" customHeight="1">
      <c r="B60" s="13" t="s">
        <v>269</v>
      </c>
      <c r="C60" s="98"/>
      <c r="D60" s="54"/>
      <c r="E60" s="19"/>
      <c r="F60" s="19"/>
      <c r="G60" s="19"/>
      <c r="H60" s="19"/>
      <c r="I60" s="19"/>
      <c r="J60" s="19"/>
      <c r="K60" s="19"/>
      <c r="L60" s="19"/>
      <c r="M60" s="19"/>
      <c r="N60" s="19"/>
      <c r="O60" s="19"/>
      <c r="P60" s="19"/>
      <c r="Q60" s="19"/>
      <c r="R60" s="19"/>
      <c r="S60" s="19"/>
      <c r="U60" s="19"/>
      <c r="V60" s="19"/>
      <c r="W60" s="19"/>
      <c r="X60" s="19"/>
      <c r="Y60" s="19"/>
      <c r="Z60" s="19"/>
    </row>
    <row r="61" spans="2:26" ht="10.75" customHeight="1">
      <c r="B61" s="19"/>
      <c r="C61" s="54"/>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21</v>
      </c>
      <c r="C62" s="98" t="s">
        <v>298</v>
      </c>
      <c r="D62" s="54"/>
      <c r="E62" s="19"/>
      <c r="F62" s="19"/>
      <c r="G62" s="19"/>
      <c r="H62" s="19"/>
      <c r="I62" s="19"/>
      <c r="J62" s="19"/>
      <c r="K62" s="19"/>
      <c r="L62" s="19"/>
      <c r="M62" s="19"/>
      <c r="N62" s="19"/>
      <c r="O62" s="19"/>
      <c r="P62" s="19"/>
      <c r="Q62" s="19"/>
      <c r="R62" s="19"/>
      <c r="S62" s="19"/>
      <c r="U62" s="19"/>
      <c r="V62" s="19"/>
      <c r="W62" s="19"/>
      <c r="X62" s="19"/>
      <c r="Y62" s="19"/>
      <c r="Z62" s="19"/>
    </row>
    <row r="63" spans="2:26" ht="10.75" customHeight="1">
      <c r="B63" s="19"/>
      <c r="C63" s="54"/>
      <c r="D63" s="19"/>
      <c r="E63" s="19"/>
      <c r="F63" s="19"/>
      <c r="G63" s="19"/>
      <c r="H63" s="19"/>
      <c r="I63" s="19"/>
      <c r="J63" s="19"/>
      <c r="K63" s="19"/>
      <c r="L63" s="19"/>
      <c r="M63" s="19"/>
      <c r="N63" s="19"/>
      <c r="O63" s="19"/>
      <c r="P63" s="19"/>
      <c r="Q63" s="19"/>
      <c r="R63" s="19"/>
      <c r="S63" s="19"/>
      <c r="U63" s="19"/>
      <c r="V63" s="19"/>
      <c r="W63" s="19"/>
      <c r="X63" s="19"/>
      <c r="Y63" s="19"/>
      <c r="Z63" s="19"/>
    </row>
    <row r="64" spans="2:26" ht="22.15" customHeight="1">
      <c r="B64" s="13" t="s">
        <v>22</v>
      </c>
      <c r="C64" s="102"/>
      <c r="D64" s="54"/>
      <c r="E64" s="19"/>
      <c r="F64" s="19"/>
      <c r="G64" s="19"/>
      <c r="H64" s="19"/>
      <c r="I64" s="19"/>
      <c r="J64" s="19"/>
      <c r="K64" s="19"/>
      <c r="L64" s="19"/>
      <c r="M64" s="19"/>
      <c r="N64" s="19"/>
      <c r="O64" s="19"/>
      <c r="P64" s="19"/>
      <c r="Q64" s="19"/>
      <c r="R64" s="19"/>
      <c r="S64" s="19"/>
      <c r="U64" s="19"/>
      <c r="V64" s="19"/>
      <c r="W64" s="19"/>
      <c r="X64" s="19"/>
      <c r="Y64" s="19"/>
      <c r="Z64" s="19"/>
    </row>
    <row r="65" spans="2:26" ht="19.399999999999999" customHeight="1">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103"/>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103"/>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103"/>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103"/>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103"/>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103"/>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103"/>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103"/>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103"/>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03"/>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03"/>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row r="1037" spans="2:26" ht="12" customHeight="1">
      <c r="B1037" s="19"/>
      <c r="C1037" s="19"/>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row>
    <row r="1038" spans="2:26" ht="12" customHeight="1">
      <c r="B1038" s="19"/>
      <c r="C1038" s="19"/>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Oculta'!$S$9:$S$10</xm:f>
          </x14:formula1>
          <x14:formula2>
            <xm:f>0</xm:f>
          </x14:formula2>
          <xm:sqref>C25</xm:sqref>
        </x14:dataValidation>
        <x14:dataValidation type="list" operator="equal" allowBlank="1" showErrorMessage="1" errorTitle="Error" error="Seleccione una de las opciones del desplegable." xr:uid="{00000000-0002-0000-0100-000001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2000000}">
          <x14:formula1>
            <xm:f>'DATA - Oculta'!$K$8:$K$10</xm:f>
          </x14:formula1>
          <x14:formula2>
            <xm:f>0</xm:f>
          </x14:formula2>
          <xm:sqref>D48:D58</xm:sqref>
        </x14:dataValidation>
        <x14:dataValidation type="list" operator="equal" allowBlank="1" showErrorMessage="1" errorTitle="Error" error="Seleccione una de las opciones del desplegable." xr:uid="{00000000-0002-0000-0100-000003000000}">
          <x14:formula1>
            <xm:f>'DATA - Oculta'!$G$9:$G$11</xm:f>
          </x14:formula1>
          <x14:formula2>
            <xm:f>0</xm:f>
          </x14:formula2>
          <xm:sqref>C60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23"/>
  <sheetViews>
    <sheetView topLeftCell="A7" zoomScaleNormal="100" workbookViewId="0"/>
  </sheetViews>
  <sheetFormatPr baseColWidth="10" defaultColWidth="11.54296875" defaultRowHeight="12.5"/>
  <cols>
    <col min="2" max="2" width="14" customWidth="1"/>
    <col min="3" max="3" width="8.7265625" customWidth="1"/>
    <col min="4" max="4" width="9.453125" customWidth="1"/>
    <col min="5" max="5" width="14.453125" customWidth="1"/>
    <col min="6" max="6" width="8.54296875" customWidth="1"/>
    <col min="8" max="8" width="12" customWidth="1"/>
    <col min="9" max="9" width="8.7265625" customWidth="1"/>
    <col min="11" max="11" width="19.54296875" customWidth="1"/>
    <col min="12" max="12" width="40.7265625" customWidth="1"/>
  </cols>
  <sheetData>
    <row r="1" spans="1:60" ht="12.75" customHeight="1">
      <c r="A1" s="1"/>
      <c r="B1" s="2"/>
      <c r="C1" s="3"/>
      <c r="D1" s="3"/>
      <c r="E1" s="3"/>
      <c r="F1" s="3"/>
      <c r="G1" s="3"/>
      <c r="H1" s="3"/>
      <c r="I1" s="3"/>
      <c r="J1" s="3"/>
      <c r="K1" s="3"/>
      <c r="L1" s="3"/>
      <c r="M1" s="3"/>
      <c r="N1" s="3"/>
      <c r="O1" s="3"/>
      <c r="P1" s="3"/>
      <c r="Q1" s="3"/>
      <c r="R1" s="3"/>
      <c r="S1" s="3"/>
      <c r="T1" s="3"/>
      <c r="U1" s="3"/>
      <c r="V1" s="3"/>
    </row>
    <row r="2" spans="1:60" ht="25.4" customHeight="1">
      <c r="A2" s="1"/>
      <c r="B2" s="4" t="s">
        <v>0</v>
      </c>
      <c r="C2" s="3"/>
      <c r="D2" s="3"/>
      <c r="E2" s="3"/>
      <c r="F2" s="3"/>
      <c r="G2" s="3"/>
      <c r="H2" s="3"/>
      <c r="I2" s="3"/>
      <c r="J2" s="3"/>
      <c r="K2" s="3"/>
      <c r="L2" s="3"/>
      <c r="M2" s="3"/>
      <c r="N2" s="3"/>
      <c r="O2" s="3"/>
      <c r="P2" s="3"/>
      <c r="Q2" s="3"/>
      <c r="R2" s="3"/>
      <c r="S2" s="3"/>
      <c r="T2" s="3"/>
      <c r="U2" s="3"/>
      <c r="V2" s="3"/>
    </row>
    <row r="3" spans="1:60" ht="23.65" customHeight="1">
      <c r="A3" s="1"/>
      <c r="B3" s="5" t="s">
        <v>243</v>
      </c>
      <c r="C3" s="3"/>
      <c r="D3" s="3"/>
      <c r="E3" s="3"/>
      <c r="F3" s="3"/>
      <c r="G3" s="3"/>
      <c r="H3" s="3"/>
      <c r="I3" s="3"/>
      <c r="J3" s="3"/>
      <c r="K3" s="3"/>
      <c r="L3" s="3"/>
      <c r="M3" s="3"/>
      <c r="N3" s="3"/>
      <c r="O3" s="3"/>
      <c r="P3" s="3"/>
      <c r="Q3" s="3"/>
      <c r="R3" s="3"/>
      <c r="S3" s="3"/>
      <c r="T3" s="3"/>
      <c r="U3" s="3"/>
      <c r="V3" s="3"/>
    </row>
    <row r="4" spans="1:60" ht="16.75" customHeight="1">
      <c r="A4" s="1"/>
      <c r="B4" s="6"/>
      <c r="C4" s="3"/>
      <c r="D4" s="3"/>
      <c r="E4" s="3"/>
      <c r="F4" s="3"/>
      <c r="G4" s="3"/>
      <c r="H4" s="3"/>
      <c r="I4" s="3"/>
      <c r="J4" s="3"/>
      <c r="K4" s="3"/>
      <c r="L4" s="3"/>
      <c r="M4" s="3"/>
      <c r="N4" s="3"/>
      <c r="O4" s="3"/>
      <c r="P4" s="3"/>
      <c r="Q4" s="3"/>
      <c r="R4" s="3"/>
      <c r="S4" s="3"/>
      <c r="T4" s="3"/>
      <c r="U4" s="3"/>
      <c r="V4" s="3"/>
    </row>
    <row r="5" spans="1:60" ht="28.4" customHeight="1">
      <c r="B5" s="7" t="s">
        <v>23</v>
      </c>
      <c r="C5" s="7"/>
      <c r="D5" s="8"/>
      <c r="E5" s="8"/>
      <c r="F5" s="8"/>
      <c r="G5" s="8"/>
      <c r="H5" s="8"/>
      <c r="I5" s="8"/>
      <c r="J5" s="8"/>
      <c r="K5" s="8"/>
      <c r="L5" s="8"/>
      <c r="M5" s="9"/>
      <c r="N5" s="9"/>
      <c r="O5" s="9"/>
      <c r="P5" s="9"/>
      <c r="Q5" s="9"/>
      <c r="R5" s="9"/>
      <c r="S5" s="9"/>
      <c r="T5" s="9"/>
      <c r="U5" s="9"/>
      <c r="V5" s="9"/>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0" ht="28" customHeight="1">
      <c r="B6" s="199" t="s">
        <v>248</v>
      </c>
      <c r="C6" s="199"/>
      <c r="D6" s="199"/>
      <c r="E6" s="199"/>
      <c r="F6" s="199"/>
      <c r="G6" s="199"/>
      <c r="H6" s="199"/>
      <c r="I6" s="199"/>
      <c r="J6" s="199"/>
      <c r="K6" s="199"/>
      <c r="L6" s="199"/>
    </row>
    <row r="7" spans="1:60" ht="33.25" customHeight="1">
      <c r="B7" s="200" t="s">
        <v>24</v>
      </c>
      <c r="C7" s="200"/>
      <c r="D7" s="200"/>
      <c r="E7" s="200"/>
      <c r="F7" s="200"/>
      <c r="G7" s="200"/>
      <c r="H7" s="200"/>
      <c r="I7" s="200"/>
      <c r="J7" s="200"/>
      <c r="K7" s="200"/>
      <c r="L7" s="200"/>
    </row>
    <row r="8" spans="1:60" ht="21.65" customHeight="1"/>
    <row r="9" spans="1:60" ht="17.149999999999999" customHeight="1">
      <c r="B9" s="20" t="s">
        <v>25</v>
      </c>
      <c r="C9" s="21" t="s">
        <v>205</v>
      </c>
      <c r="E9" s="20" t="s">
        <v>26</v>
      </c>
      <c r="F9" s="21" t="s">
        <v>9</v>
      </c>
      <c r="H9" s="20" t="s">
        <v>27</v>
      </c>
      <c r="I9" s="21" t="s">
        <v>9</v>
      </c>
    </row>
    <row r="10" spans="1:60" ht="17.149999999999999" customHeight="1">
      <c r="B10" s="20" t="s">
        <v>28</v>
      </c>
      <c r="C10" s="21" t="s">
        <v>9</v>
      </c>
      <c r="E10" s="20" t="s">
        <v>29</v>
      </c>
      <c r="F10" s="21" t="s">
        <v>9</v>
      </c>
      <c r="H10" s="20" t="s">
        <v>30</v>
      </c>
      <c r="I10" s="21" t="s">
        <v>9</v>
      </c>
    </row>
    <row r="11" spans="1:60" ht="17.149999999999999" customHeight="1">
      <c r="B11" s="20" t="s">
        <v>31</v>
      </c>
      <c r="C11" s="21" t="s">
        <v>9</v>
      </c>
      <c r="E11" s="20" t="s">
        <v>32</v>
      </c>
      <c r="F11" s="21" t="s">
        <v>9</v>
      </c>
      <c r="H11" s="20" t="s">
        <v>33</v>
      </c>
      <c r="I11" s="21" t="s">
        <v>9</v>
      </c>
    </row>
    <row r="12" spans="1:60" ht="17.149999999999999" customHeight="1">
      <c r="B12" s="20" t="s">
        <v>34</v>
      </c>
      <c r="C12" s="21" t="s">
        <v>205</v>
      </c>
      <c r="E12" s="20" t="s">
        <v>35</v>
      </c>
      <c r="F12" s="21" t="s">
        <v>9</v>
      </c>
      <c r="H12" s="20" t="s">
        <v>36</v>
      </c>
      <c r="I12" s="21" t="s">
        <v>9</v>
      </c>
      <c r="K12" s="22" t="s">
        <v>37</v>
      </c>
      <c r="L12" s="22" t="s">
        <v>38</v>
      </c>
    </row>
    <row r="13" spans="1:60" ht="17.149999999999999" customHeight="1">
      <c r="B13" s="20" t="s">
        <v>39</v>
      </c>
      <c r="C13" s="21" t="s">
        <v>205</v>
      </c>
      <c r="E13" s="20" t="s">
        <v>40</v>
      </c>
      <c r="F13" s="21" t="s">
        <v>9</v>
      </c>
      <c r="K13" s="163"/>
      <c r="L13" s="163"/>
    </row>
    <row r="14" spans="1:60" ht="17.149999999999999" customHeight="1">
      <c r="K14" s="163"/>
      <c r="L14" s="163"/>
    </row>
    <row r="15" spans="1:60" ht="17.149999999999999" customHeight="1">
      <c r="K15" s="163"/>
      <c r="L15" s="163"/>
    </row>
    <row r="16" spans="1:60" ht="17.149999999999999" customHeight="1">
      <c r="C16" s="51"/>
      <c r="K16" s="163"/>
      <c r="L16" s="163"/>
    </row>
    <row r="17" spans="3:12">
      <c r="C17" s="201" t="s">
        <v>270</v>
      </c>
      <c r="D17" s="202"/>
      <c r="E17" s="202"/>
      <c r="F17" s="202"/>
      <c r="G17" s="203"/>
      <c r="K17" s="163"/>
      <c r="L17" s="163"/>
    </row>
    <row r="18" spans="3:12">
      <c r="C18" s="204"/>
      <c r="D18" s="205"/>
      <c r="E18" s="205"/>
      <c r="F18" s="205"/>
      <c r="G18" s="206"/>
      <c r="K18" s="163"/>
      <c r="L18" s="163"/>
    </row>
    <row r="19" spans="3:12">
      <c r="C19" s="207"/>
      <c r="D19" s="208"/>
      <c r="E19" s="208"/>
      <c r="F19" s="208"/>
      <c r="G19" s="209"/>
      <c r="K19" s="163"/>
      <c r="L19" s="163"/>
    </row>
    <row r="20" spans="3:12">
      <c r="K20" s="163"/>
      <c r="L20" s="163"/>
    </row>
    <row r="21" spans="3:12">
      <c r="K21" s="163"/>
      <c r="L21" s="163"/>
    </row>
    <row r="22" spans="3:12">
      <c r="K22" s="163"/>
      <c r="L22" s="163"/>
    </row>
    <row r="23" spans="3:12">
      <c r="K23" s="163"/>
      <c r="L23" s="163"/>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quot;Sí&quot; o &quot;No&quot; dentro del desplegable." xr:uid="{00000000-0002-0000-0200-000000000000}">
          <x14:formula1>
            <xm:f>'DATA - Oculta'!$K$8:$K$10</xm:f>
          </x14:formula1>
          <x14:formula2>
            <xm:f>0</xm:f>
          </x14:formula2>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981"/>
  <sheetViews>
    <sheetView zoomScale="85" zoomScaleNormal="85" workbookViewId="0">
      <selection activeCell="E8" sqref="E8"/>
    </sheetView>
  </sheetViews>
  <sheetFormatPr baseColWidth="10" defaultColWidth="11.54296875" defaultRowHeight="12.5"/>
  <cols>
    <col min="1" max="1" width="11.7265625" style="14" customWidth="1"/>
    <col min="2" max="2" width="9.54296875" style="14" customWidth="1"/>
    <col min="3" max="3" width="27.26953125" style="14" customWidth="1"/>
    <col min="4" max="4" width="26" style="14" customWidth="1"/>
    <col min="5" max="5" width="51.7265625" style="14" customWidth="1"/>
    <col min="6" max="6" width="57" style="14" customWidth="1"/>
    <col min="7" max="7" width="82" style="14" customWidth="1"/>
    <col min="8" max="8" width="27.453125" style="14" customWidth="1"/>
    <col min="9" max="24" width="8.7265625" style="14" customWidth="1"/>
    <col min="25" max="64" width="14.453125" style="14" customWidth="1"/>
    <col min="65" max="16384" width="11.5429687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row>
    <row r="2" spans="1:64" ht="25.4" customHeight="1" thickBot="1">
      <c r="A2" s="31"/>
      <c r="B2" s="81"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31"/>
      <c r="B3" s="82" t="s">
        <v>243</v>
      </c>
      <c r="C3" s="19"/>
      <c r="D3" s="19"/>
      <c r="E3" s="19"/>
      <c r="F3" s="55" t="s">
        <v>41</v>
      </c>
      <c r="G3" s="19"/>
      <c r="H3" s="19"/>
      <c r="I3" s="19"/>
      <c r="J3" s="19"/>
      <c r="K3" s="19"/>
      <c r="L3" s="19"/>
      <c r="M3" s="19"/>
      <c r="N3" s="19"/>
      <c r="O3" s="19"/>
      <c r="P3" s="19"/>
      <c r="Q3" s="19"/>
      <c r="R3" s="19"/>
      <c r="S3" s="19"/>
      <c r="T3" s="19"/>
      <c r="U3" s="19"/>
      <c r="V3" s="19"/>
      <c r="W3" s="19"/>
      <c r="X3" s="19"/>
      <c r="Y3" s="19"/>
    </row>
    <row r="4" spans="1:64" ht="16.75" customHeight="1" thickTop="1">
      <c r="A4" s="31"/>
      <c r="B4" s="83"/>
      <c r="C4" s="19"/>
      <c r="D4" s="19"/>
      <c r="E4" s="19"/>
      <c r="F4" s="19"/>
      <c r="G4" s="19"/>
      <c r="H4" s="19"/>
      <c r="I4" s="19"/>
      <c r="J4" s="19"/>
      <c r="K4" s="19"/>
      <c r="L4" s="19"/>
      <c r="M4" s="19"/>
      <c r="N4" s="19"/>
      <c r="O4" s="19"/>
      <c r="P4" s="19"/>
      <c r="Q4" s="19"/>
      <c r="R4" s="19"/>
      <c r="S4" s="19"/>
      <c r="T4" s="19"/>
      <c r="U4" s="19"/>
      <c r="V4" s="19"/>
      <c r="W4" s="19"/>
      <c r="X4" s="19"/>
      <c r="Y4" s="19"/>
    </row>
    <row r="5" spans="1:64" ht="28.4" customHeight="1">
      <c r="B5" s="210" t="s">
        <v>42</v>
      </c>
      <c r="C5" s="210"/>
      <c r="D5" s="210"/>
      <c r="E5" s="210"/>
      <c r="F5" s="210"/>
      <c r="G5" s="210"/>
      <c r="H5" s="84"/>
      <c r="I5" s="84"/>
      <c r="J5" s="84"/>
      <c r="K5" s="84"/>
      <c r="L5" s="84"/>
      <c r="M5" s="84"/>
      <c r="N5" s="84"/>
      <c r="O5" s="84"/>
      <c r="P5" s="84"/>
      <c r="Q5" s="84"/>
      <c r="R5" s="84"/>
      <c r="S5" s="84"/>
      <c r="T5" s="84"/>
      <c r="U5" s="84"/>
      <c r="V5" s="84"/>
      <c r="W5" s="84"/>
      <c r="X5" s="84"/>
      <c r="Y5" s="84"/>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7.899999999999999" customHeight="1">
      <c r="A6" s="86"/>
      <c r="B6" s="86"/>
      <c r="C6" s="86"/>
      <c r="D6" s="86"/>
      <c r="E6" s="86"/>
      <c r="F6" s="19"/>
      <c r="G6" s="19"/>
      <c r="H6" s="19"/>
      <c r="I6" s="19"/>
      <c r="J6" s="19"/>
      <c r="K6" s="19"/>
      <c r="L6" s="19"/>
      <c r="M6" s="19"/>
      <c r="N6" s="19"/>
      <c r="O6" s="19"/>
      <c r="P6" s="19"/>
      <c r="Q6" s="19"/>
      <c r="R6" s="19"/>
      <c r="S6" s="19"/>
      <c r="T6" s="19"/>
      <c r="U6" s="19"/>
      <c r="V6" s="19"/>
      <c r="W6" s="19"/>
      <c r="X6" s="19"/>
    </row>
    <row r="7" spans="1:64" ht="18.25" customHeight="1">
      <c r="B7" s="172" t="s">
        <v>43</v>
      </c>
      <c r="C7" s="172" t="s">
        <v>44</v>
      </c>
      <c r="D7" s="172" t="s">
        <v>45</v>
      </c>
      <c r="E7" s="172" t="s">
        <v>247</v>
      </c>
      <c r="F7" s="172" t="s">
        <v>46</v>
      </c>
      <c r="G7" s="172" t="s">
        <v>47</v>
      </c>
      <c r="H7" s="19"/>
      <c r="I7" s="19"/>
      <c r="J7" s="19"/>
      <c r="K7" s="19"/>
      <c r="L7" s="19"/>
      <c r="M7" s="19"/>
      <c r="N7" s="19"/>
      <c r="O7" s="19"/>
      <c r="P7" s="19"/>
      <c r="Q7" s="19"/>
      <c r="R7" s="19"/>
      <c r="S7" s="19"/>
      <c r="T7" s="19"/>
      <c r="U7" s="19"/>
      <c r="V7" s="19"/>
      <c r="W7" s="19"/>
      <c r="X7" s="19"/>
    </row>
    <row r="8" spans="1:64" ht="18.25" customHeight="1">
      <c r="B8" s="169">
        <v>1</v>
      </c>
      <c r="C8" s="170" t="s">
        <v>296</v>
      </c>
      <c r="D8" s="171" t="s">
        <v>207</v>
      </c>
      <c r="E8" s="90" t="s">
        <v>301</v>
      </c>
      <c r="F8" s="89" t="s">
        <v>299</v>
      </c>
      <c r="G8" s="168"/>
      <c r="H8" s="19"/>
      <c r="I8" s="19"/>
      <c r="J8" s="19"/>
      <c r="K8" s="19"/>
      <c r="L8" s="19"/>
      <c r="M8" s="19"/>
      <c r="N8" s="19"/>
      <c r="O8" s="19"/>
      <c r="P8" s="19"/>
      <c r="Q8" s="19"/>
      <c r="R8" s="19"/>
      <c r="S8" s="19"/>
      <c r="T8" s="19"/>
      <c r="U8" s="19"/>
      <c r="V8" s="19"/>
      <c r="W8" s="19"/>
      <c r="X8" s="19"/>
    </row>
    <row r="9" spans="1:64" ht="18.25" customHeight="1">
      <c r="B9" s="87">
        <v>2</v>
      </c>
      <c r="C9" s="88" t="s">
        <v>316</v>
      </c>
      <c r="D9" s="89" t="s">
        <v>233</v>
      </c>
      <c r="E9" s="90" t="s">
        <v>302</v>
      </c>
      <c r="F9" s="89" t="s">
        <v>319</v>
      </c>
      <c r="G9" s="168"/>
      <c r="H9" s="19"/>
      <c r="I9" s="19"/>
      <c r="J9" s="19"/>
      <c r="K9" s="19"/>
      <c r="L9" s="19"/>
      <c r="M9" s="19"/>
      <c r="N9" s="19"/>
      <c r="O9" s="19"/>
      <c r="P9" s="19"/>
      <c r="Q9" s="19"/>
      <c r="R9" s="19"/>
      <c r="S9" s="19"/>
      <c r="T9" s="19"/>
      <c r="U9" s="19"/>
      <c r="V9" s="19"/>
      <c r="W9" s="19"/>
      <c r="X9" s="19"/>
    </row>
    <row r="10" spans="1:64" ht="18.25" customHeight="1">
      <c r="B10" s="87">
        <v>3</v>
      </c>
      <c r="C10" s="88" t="s">
        <v>317</v>
      </c>
      <c r="D10" s="89" t="s">
        <v>233</v>
      </c>
      <c r="E10" s="90" t="s">
        <v>303</v>
      </c>
      <c r="F10" s="89" t="s">
        <v>320</v>
      </c>
      <c r="G10" s="168"/>
      <c r="H10" s="19"/>
      <c r="I10" s="19"/>
      <c r="J10" s="19"/>
      <c r="K10" s="19"/>
      <c r="L10" s="19"/>
      <c r="M10" s="19"/>
      <c r="N10" s="19"/>
      <c r="O10" s="19"/>
      <c r="P10" s="19"/>
      <c r="Q10" s="19"/>
      <c r="R10" s="19"/>
      <c r="S10" s="19"/>
      <c r="T10" s="19"/>
      <c r="U10" s="19"/>
      <c r="V10" s="19"/>
      <c r="W10" s="19"/>
      <c r="X10" s="19"/>
    </row>
    <row r="11" spans="1:64" ht="18.25" customHeight="1">
      <c r="B11" s="87">
        <v>4</v>
      </c>
      <c r="C11" s="88" t="s">
        <v>225</v>
      </c>
      <c r="D11" s="89" t="s">
        <v>233</v>
      </c>
      <c r="E11" s="90" t="s">
        <v>304</v>
      </c>
      <c r="F11" s="89" t="s">
        <v>321</v>
      </c>
      <c r="G11" s="168"/>
      <c r="H11" s="19"/>
      <c r="I11" s="19"/>
      <c r="J11" s="19"/>
      <c r="K11" s="19"/>
      <c r="L11" s="19"/>
      <c r="M11" s="19"/>
      <c r="N11" s="19"/>
      <c r="O11" s="19"/>
      <c r="P11" s="19"/>
      <c r="Q11" s="19"/>
      <c r="R11" s="19"/>
      <c r="S11" s="19"/>
      <c r="T11" s="19"/>
      <c r="U11" s="19"/>
      <c r="V11" s="19"/>
      <c r="W11" s="19"/>
      <c r="X11" s="19"/>
    </row>
    <row r="12" spans="1:64" ht="18.25" customHeight="1">
      <c r="B12" s="87">
        <v>5</v>
      </c>
      <c r="C12" s="88" t="s">
        <v>331</v>
      </c>
      <c r="D12" s="89" t="s">
        <v>234</v>
      </c>
      <c r="E12" s="90" t="s">
        <v>305</v>
      </c>
      <c r="F12" s="89" t="s">
        <v>322</v>
      </c>
      <c r="G12" s="168"/>
      <c r="H12" s="19"/>
      <c r="I12" s="19"/>
      <c r="J12" s="19"/>
      <c r="K12" s="19"/>
      <c r="L12" s="19"/>
      <c r="M12" s="19"/>
      <c r="N12" s="19"/>
      <c r="O12" s="19"/>
      <c r="P12" s="19"/>
      <c r="Q12" s="19"/>
      <c r="R12" s="19"/>
      <c r="S12" s="19"/>
      <c r="T12" s="19"/>
      <c r="U12" s="19"/>
      <c r="V12" s="19"/>
      <c r="W12" s="19"/>
      <c r="X12" s="19"/>
    </row>
    <row r="13" spans="1:64" ht="18.25" customHeight="1">
      <c r="B13" s="87">
        <v>6</v>
      </c>
      <c r="C13" s="88" t="s">
        <v>332</v>
      </c>
      <c r="D13" s="89" t="s">
        <v>214</v>
      </c>
      <c r="E13" s="90" t="s">
        <v>306</v>
      </c>
      <c r="F13" s="89" t="s">
        <v>323</v>
      </c>
      <c r="G13" s="168"/>
      <c r="H13" s="19"/>
      <c r="I13" s="19"/>
      <c r="J13" s="19"/>
      <c r="K13" s="19"/>
      <c r="L13" s="19"/>
      <c r="M13" s="19"/>
      <c r="N13" s="19"/>
      <c r="O13" s="19"/>
      <c r="P13" s="19"/>
      <c r="Q13" s="19"/>
      <c r="R13" s="19"/>
      <c r="S13" s="19"/>
      <c r="U13" s="19"/>
      <c r="V13" s="19"/>
      <c r="W13" s="19"/>
      <c r="X13" s="19"/>
    </row>
    <row r="14" spans="1:64" ht="18.25" customHeight="1">
      <c r="B14" s="87">
        <v>7</v>
      </c>
      <c r="C14" s="88" t="s">
        <v>333</v>
      </c>
      <c r="D14" s="89" t="s">
        <v>234</v>
      </c>
      <c r="E14" s="90" t="s">
        <v>307</v>
      </c>
      <c r="F14" s="89" t="s">
        <v>324</v>
      </c>
      <c r="G14" s="168"/>
      <c r="H14" s="19"/>
      <c r="I14" s="19"/>
      <c r="J14" s="19"/>
      <c r="K14" s="19"/>
      <c r="L14" s="19"/>
      <c r="M14" s="19"/>
      <c r="N14" s="19"/>
      <c r="O14" s="19"/>
      <c r="P14" s="19"/>
      <c r="Q14" s="19"/>
      <c r="R14" s="19"/>
      <c r="S14" s="19"/>
      <c r="T14" s="19"/>
      <c r="U14" s="19"/>
      <c r="V14" s="19"/>
      <c r="W14" s="19"/>
      <c r="X14" s="19"/>
    </row>
    <row r="15" spans="1:64" ht="18.25" customHeight="1">
      <c r="B15" s="87">
        <v>8</v>
      </c>
      <c r="C15" s="88" t="s">
        <v>336</v>
      </c>
      <c r="D15" s="89" t="s">
        <v>214</v>
      </c>
      <c r="E15" s="90" t="s">
        <v>308</v>
      </c>
      <c r="F15" s="89" t="s">
        <v>325</v>
      </c>
      <c r="G15" s="168"/>
      <c r="H15" s="19"/>
      <c r="I15" s="19"/>
      <c r="J15" s="19"/>
      <c r="K15" s="19"/>
      <c r="L15" s="19"/>
      <c r="M15" s="19"/>
      <c r="N15" s="19"/>
      <c r="O15" s="19"/>
      <c r="P15" s="19"/>
      <c r="Q15" s="19"/>
      <c r="R15" s="19"/>
      <c r="S15" s="19"/>
      <c r="T15" s="19"/>
      <c r="U15" s="19"/>
      <c r="V15" s="19"/>
      <c r="W15" s="19"/>
      <c r="X15" s="19"/>
    </row>
    <row r="16" spans="1:64" ht="18.25" customHeight="1">
      <c r="B16" s="87">
        <v>9</v>
      </c>
      <c r="C16" s="88" t="s">
        <v>335</v>
      </c>
      <c r="D16" s="89" t="s">
        <v>234</v>
      </c>
      <c r="E16" s="90" t="s">
        <v>309</v>
      </c>
      <c r="F16" s="89" t="s">
        <v>326</v>
      </c>
      <c r="G16" s="168"/>
      <c r="H16" s="19"/>
      <c r="I16" s="19"/>
      <c r="J16" s="19"/>
      <c r="K16" s="19"/>
      <c r="L16" s="19"/>
      <c r="M16" s="19"/>
      <c r="N16" s="19"/>
      <c r="O16" s="19"/>
      <c r="P16" s="19"/>
      <c r="Q16" s="19"/>
      <c r="R16" s="19"/>
      <c r="S16" s="19"/>
      <c r="T16" s="19"/>
      <c r="U16" s="19"/>
      <c r="V16" s="19"/>
      <c r="W16" s="19"/>
      <c r="X16" s="19"/>
    </row>
    <row r="17" spans="2:24" ht="18.25" customHeight="1">
      <c r="B17" s="87">
        <v>10</v>
      </c>
      <c r="C17" s="88" t="s">
        <v>337</v>
      </c>
      <c r="D17" s="89" t="s">
        <v>214</v>
      </c>
      <c r="E17" s="90" t="s">
        <v>310</v>
      </c>
      <c r="F17" s="89" t="s">
        <v>327</v>
      </c>
      <c r="G17" s="168"/>
      <c r="H17" s="19"/>
      <c r="I17" s="19"/>
      <c r="J17" s="19"/>
      <c r="K17" s="19"/>
      <c r="L17" s="19"/>
      <c r="M17" s="19"/>
      <c r="N17" s="19"/>
      <c r="O17" s="19"/>
      <c r="P17" s="19"/>
      <c r="Q17" s="19"/>
      <c r="R17" s="19"/>
      <c r="S17" s="19"/>
      <c r="T17" s="19"/>
      <c r="U17" s="19"/>
      <c r="V17" s="19"/>
      <c r="W17" s="19"/>
      <c r="X17" s="19"/>
    </row>
    <row r="18" spans="2:24" ht="18.25" customHeight="1">
      <c r="B18" s="87">
        <v>11</v>
      </c>
      <c r="C18" s="192" t="s">
        <v>338</v>
      </c>
      <c r="D18" s="89" t="s">
        <v>234</v>
      </c>
      <c r="E18" s="90" t="s">
        <v>311</v>
      </c>
      <c r="F18" s="89" t="s">
        <v>328</v>
      </c>
      <c r="G18" s="168"/>
      <c r="H18" s="19"/>
      <c r="I18" s="19"/>
      <c r="J18" s="19"/>
      <c r="K18" s="19"/>
      <c r="L18" s="19"/>
      <c r="M18" s="19"/>
      <c r="N18" s="19"/>
      <c r="O18" s="19"/>
      <c r="P18" s="19"/>
      <c r="Q18" s="19"/>
      <c r="R18" s="19"/>
      <c r="S18" s="19"/>
      <c r="T18" s="19"/>
      <c r="U18" s="19"/>
      <c r="V18" s="19"/>
      <c r="W18" s="19"/>
      <c r="X18" s="19"/>
    </row>
    <row r="19" spans="2:24" ht="18.25" customHeight="1">
      <c r="B19" s="87">
        <v>12</v>
      </c>
      <c r="C19" s="88" t="s">
        <v>339</v>
      </c>
      <c r="D19" s="89" t="s">
        <v>214</v>
      </c>
      <c r="E19" s="90" t="s">
        <v>312</v>
      </c>
      <c r="F19" s="89" t="s">
        <v>329</v>
      </c>
      <c r="G19" s="168"/>
      <c r="H19" s="19"/>
      <c r="I19" s="19"/>
      <c r="J19" s="19"/>
      <c r="K19" s="19"/>
      <c r="L19" s="19"/>
      <c r="M19" s="19"/>
      <c r="N19" s="19"/>
      <c r="O19" s="19"/>
      <c r="P19" s="19"/>
      <c r="Q19" s="19"/>
      <c r="R19" s="19"/>
      <c r="S19" s="19"/>
      <c r="T19" s="19"/>
      <c r="U19" s="19"/>
      <c r="V19" s="19"/>
      <c r="W19" s="19"/>
      <c r="X19" s="19"/>
    </row>
    <row r="20" spans="2:24" ht="18.25" customHeight="1">
      <c r="B20" s="87">
        <v>13</v>
      </c>
      <c r="C20" s="88" t="s">
        <v>334</v>
      </c>
      <c r="D20" s="89" t="s">
        <v>234</v>
      </c>
      <c r="E20" s="90" t="s">
        <v>313</v>
      </c>
      <c r="F20" s="89" t="s">
        <v>330</v>
      </c>
      <c r="G20" s="168"/>
      <c r="H20" s="19"/>
      <c r="I20" s="19"/>
      <c r="J20" s="19"/>
      <c r="K20" s="19"/>
      <c r="L20" s="19"/>
      <c r="M20" s="19"/>
      <c r="N20" s="19"/>
      <c r="O20" s="19"/>
      <c r="P20" s="19"/>
      <c r="Q20" s="19"/>
      <c r="R20" s="19"/>
      <c r="S20" s="19"/>
      <c r="T20" s="19"/>
      <c r="U20" s="19"/>
      <c r="V20" s="19"/>
      <c r="W20" s="19"/>
      <c r="X20" s="19"/>
    </row>
    <row r="21" spans="2:24" ht="18.25" customHeight="1">
      <c r="B21" s="87">
        <v>14</v>
      </c>
      <c r="C21" s="88" t="s">
        <v>315</v>
      </c>
      <c r="D21" s="89" t="s">
        <v>229</v>
      </c>
      <c r="E21" s="90" t="s">
        <v>314</v>
      </c>
      <c r="F21" s="89" t="s">
        <v>318</v>
      </c>
      <c r="G21" s="168"/>
      <c r="H21" s="19"/>
      <c r="I21" s="19"/>
      <c r="J21" s="19"/>
      <c r="K21" s="19"/>
      <c r="L21" s="19"/>
      <c r="M21" s="19"/>
      <c r="N21" s="19"/>
      <c r="O21" s="19"/>
      <c r="P21" s="19"/>
      <c r="Q21" s="19"/>
      <c r="R21" s="19"/>
      <c r="S21" s="19"/>
      <c r="T21" s="19"/>
      <c r="U21" s="19"/>
      <c r="V21" s="19"/>
      <c r="W21" s="19"/>
      <c r="X21" s="19"/>
    </row>
    <row r="22" spans="2:24" ht="18.25" customHeight="1">
      <c r="B22" s="87">
        <v>15</v>
      </c>
      <c r="C22" s="88"/>
      <c r="D22" s="89"/>
      <c r="E22" s="90"/>
      <c r="F22" s="89"/>
      <c r="G22" s="168"/>
      <c r="H22" s="19"/>
      <c r="I22" s="19"/>
      <c r="J22" s="19"/>
      <c r="K22" s="19"/>
      <c r="L22" s="19"/>
      <c r="M22" s="19"/>
      <c r="N22" s="19"/>
      <c r="O22" s="19"/>
      <c r="P22" s="19"/>
      <c r="Q22" s="19"/>
      <c r="R22" s="19"/>
      <c r="S22" s="19"/>
      <c r="T22" s="19"/>
      <c r="U22" s="19"/>
      <c r="V22" s="19"/>
      <c r="W22" s="19"/>
      <c r="X22" s="19"/>
    </row>
    <row r="23" spans="2:24" ht="18.25" customHeight="1">
      <c r="B23" s="87">
        <v>16</v>
      </c>
      <c r="C23" s="88"/>
      <c r="D23" s="89"/>
      <c r="E23" s="90"/>
      <c r="F23" s="89"/>
      <c r="G23" s="168"/>
      <c r="H23" s="19"/>
      <c r="I23" s="19"/>
      <c r="J23" s="19"/>
      <c r="K23" s="19"/>
      <c r="L23" s="19"/>
      <c r="M23" s="19"/>
      <c r="N23" s="19"/>
      <c r="O23" s="19"/>
      <c r="P23" s="19"/>
      <c r="Q23" s="19"/>
      <c r="R23" s="19"/>
      <c r="S23" s="19"/>
      <c r="T23" s="19"/>
      <c r="U23" s="19"/>
      <c r="V23" s="19"/>
      <c r="W23" s="19"/>
      <c r="X23" s="19"/>
    </row>
    <row r="24" spans="2:24" ht="18.25" customHeight="1">
      <c r="B24" s="87">
        <v>17</v>
      </c>
      <c r="C24" s="88"/>
      <c r="D24" s="89"/>
      <c r="E24" s="90"/>
      <c r="F24" s="89"/>
      <c r="G24" s="168"/>
      <c r="H24" s="19"/>
      <c r="I24" s="19"/>
      <c r="J24" s="19"/>
      <c r="K24" s="19"/>
      <c r="L24" s="19"/>
      <c r="M24" s="19"/>
      <c r="N24" s="19"/>
      <c r="O24" s="19"/>
      <c r="P24" s="19"/>
      <c r="Q24" s="19"/>
      <c r="R24" s="19"/>
      <c r="S24" s="19"/>
      <c r="T24" s="19"/>
      <c r="U24" s="19"/>
      <c r="V24" s="19"/>
      <c r="W24" s="19"/>
      <c r="X24" s="19"/>
    </row>
    <row r="25" spans="2:24" ht="18.25" customHeight="1">
      <c r="B25" s="87">
        <v>18</v>
      </c>
      <c r="C25" s="88"/>
      <c r="D25" s="89"/>
      <c r="E25" s="90"/>
      <c r="F25" s="89"/>
      <c r="G25" s="168"/>
      <c r="H25" s="19"/>
      <c r="I25" s="19"/>
      <c r="J25" s="19"/>
      <c r="K25" s="19"/>
      <c r="L25" s="19"/>
      <c r="M25" s="19"/>
      <c r="N25" s="19"/>
      <c r="O25" s="19"/>
      <c r="P25" s="19"/>
      <c r="Q25" s="19"/>
      <c r="R25" s="19"/>
      <c r="S25" s="19"/>
      <c r="T25" s="19"/>
      <c r="U25" s="19"/>
      <c r="V25" s="19"/>
      <c r="W25" s="19"/>
      <c r="X25" s="19"/>
    </row>
    <row r="26" spans="2:24" ht="18.25" customHeight="1">
      <c r="B26" s="87">
        <v>19</v>
      </c>
      <c r="C26" s="88"/>
      <c r="D26" s="89"/>
      <c r="E26" s="90"/>
      <c r="F26" s="89"/>
      <c r="G26" s="168"/>
      <c r="H26" s="19"/>
      <c r="I26" s="19"/>
      <c r="J26" s="19"/>
      <c r="K26" s="19"/>
      <c r="L26" s="19"/>
      <c r="M26" s="19"/>
      <c r="N26" s="19"/>
      <c r="O26" s="19"/>
      <c r="P26" s="19"/>
      <c r="Q26" s="19"/>
      <c r="R26" s="19"/>
      <c r="S26" s="19"/>
      <c r="T26" s="19"/>
      <c r="U26" s="19"/>
      <c r="V26" s="19"/>
      <c r="W26" s="19"/>
      <c r="X26" s="19"/>
    </row>
    <row r="27" spans="2:24" ht="18.25" customHeight="1">
      <c r="B27" s="87">
        <v>20</v>
      </c>
      <c r="C27" s="88"/>
      <c r="D27" s="89"/>
      <c r="E27" s="90"/>
      <c r="F27" s="89"/>
      <c r="G27" s="168"/>
      <c r="H27" s="19"/>
      <c r="I27" s="19"/>
      <c r="J27" s="19"/>
      <c r="K27" s="19"/>
      <c r="L27" s="19"/>
      <c r="M27" s="19"/>
      <c r="N27" s="19"/>
      <c r="O27" s="19"/>
      <c r="P27" s="19"/>
      <c r="Q27" s="19"/>
      <c r="R27" s="19"/>
      <c r="S27" s="19"/>
      <c r="T27" s="19"/>
      <c r="U27" s="19"/>
      <c r="V27" s="19"/>
      <c r="W27" s="19"/>
      <c r="X27" s="19"/>
    </row>
    <row r="28" spans="2:24" ht="18.25" customHeight="1">
      <c r="B28" s="87">
        <v>21</v>
      </c>
      <c r="C28" s="88"/>
      <c r="D28" s="89"/>
      <c r="E28" s="90"/>
      <c r="F28" s="89"/>
      <c r="G28" s="168"/>
      <c r="H28" s="19"/>
      <c r="I28" s="19"/>
      <c r="J28" s="19"/>
      <c r="K28" s="19"/>
      <c r="L28" s="19"/>
      <c r="M28" s="19"/>
      <c r="N28" s="19"/>
      <c r="O28" s="19"/>
      <c r="P28" s="19"/>
      <c r="Q28" s="19"/>
      <c r="R28" s="19"/>
      <c r="S28" s="19"/>
      <c r="T28" s="19"/>
      <c r="U28" s="19"/>
      <c r="V28" s="19"/>
      <c r="W28" s="19"/>
      <c r="X28" s="19"/>
    </row>
    <row r="29" spans="2:24" ht="18.25" customHeight="1">
      <c r="B29" s="87">
        <v>22</v>
      </c>
      <c r="C29" s="88"/>
      <c r="D29" s="89"/>
      <c r="E29" s="90"/>
      <c r="F29" s="89"/>
      <c r="G29" s="168"/>
      <c r="H29" s="19"/>
      <c r="I29" s="19"/>
      <c r="J29" s="19"/>
      <c r="K29" s="19"/>
      <c r="L29" s="19"/>
      <c r="M29" s="19"/>
      <c r="N29" s="19"/>
      <c r="O29" s="19"/>
      <c r="P29" s="19"/>
      <c r="Q29" s="19"/>
      <c r="R29" s="19"/>
      <c r="S29" s="19"/>
      <c r="T29" s="19"/>
      <c r="U29" s="19"/>
      <c r="V29" s="19"/>
      <c r="W29" s="19"/>
      <c r="X29" s="19"/>
    </row>
    <row r="30" spans="2:24" ht="18.25" customHeight="1">
      <c r="B30" s="87">
        <v>23</v>
      </c>
      <c r="C30" s="88"/>
      <c r="D30" s="89"/>
      <c r="E30" s="90"/>
      <c r="F30" s="89"/>
      <c r="G30" s="168"/>
      <c r="H30" s="19"/>
      <c r="I30" s="19"/>
      <c r="J30" s="19"/>
      <c r="K30" s="19"/>
      <c r="L30" s="19"/>
      <c r="M30" s="19"/>
      <c r="N30" s="19"/>
      <c r="O30" s="19"/>
      <c r="P30" s="19"/>
      <c r="Q30" s="19"/>
      <c r="R30" s="19"/>
      <c r="S30" s="19"/>
      <c r="T30" s="19"/>
      <c r="U30" s="19"/>
      <c r="V30" s="19"/>
      <c r="W30" s="19"/>
      <c r="X30" s="19"/>
    </row>
    <row r="31" spans="2:24" ht="18.25" customHeight="1">
      <c r="B31" s="87">
        <v>24</v>
      </c>
      <c r="C31" s="88"/>
      <c r="D31" s="89"/>
      <c r="E31" s="90"/>
      <c r="F31" s="89"/>
      <c r="G31" s="168"/>
      <c r="H31" s="19"/>
      <c r="I31" s="19"/>
      <c r="J31" s="19"/>
      <c r="K31" s="19"/>
      <c r="L31" s="19"/>
      <c r="M31" s="19"/>
      <c r="N31" s="19"/>
      <c r="O31" s="19"/>
      <c r="P31" s="19"/>
      <c r="Q31" s="19"/>
      <c r="R31" s="19"/>
      <c r="S31" s="19"/>
      <c r="T31" s="19"/>
      <c r="U31" s="19"/>
      <c r="V31" s="19"/>
      <c r="W31" s="19"/>
      <c r="X31" s="19"/>
    </row>
    <row r="32" spans="2:24" ht="18.25" customHeight="1">
      <c r="B32" s="87">
        <v>25</v>
      </c>
      <c r="C32" s="88"/>
      <c r="D32" s="89"/>
      <c r="E32" s="90"/>
      <c r="F32" s="89"/>
      <c r="G32" s="168"/>
      <c r="H32" s="19"/>
      <c r="I32" s="19"/>
      <c r="J32" s="19"/>
      <c r="K32" s="19"/>
      <c r="L32" s="19"/>
      <c r="M32" s="19"/>
      <c r="N32" s="19"/>
      <c r="O32" s="19"/>
      <c r="P32" s="19"/>
      <c r="Q32" s="19"/>
      <c r="R32" s="19"/>
      <c r="S32" s="19"/>
      <c r="T32" s="19"/>
      <c r="U32" s="19"/>
      <c r="V32" s="19"/>
      <c r="W32" s="19"/>
      <c r="X32" s="19"/>
    </row>
    <row r="33" spans="2:24" ht="18.25" customHeight="1">
      <c r="B33" s="87">
        <v>26</v>
      </c>
      <c r="C33" s="88"/>
      <c r="D33" s="89"/>
      <c r="E33" s="90"/>
      <c r="F33" s="89"/>
      <c r="G33" s="168"/>
      <c r="H33" s="19"/>
      <c r="I33" s="19"/>
      <c r="J33" s="19"/>
      <c r="K33" s="19"/>
      <c r="L33" s="19"/>
      <c r="M33" s="19"/>
      <c r="N33" s="19"/>
      <c r="O33" s="19"/>
      <c r="P33" s="19"/>
      <c r="Q33" s="19"/>
      <c r="R33" s="19"/>
      <c r="S33" s="19"/>
      <c r="T33" s="19"/>
      <c r="U33" s="19"/>
      <c r="V33" s="19"/>
      <c r="W33" s="19"/>
      <c r="X33" s="19"/>
    </row>
    <row r="34" spans="2:24" ht="18.25" customHeight="1">
      <c r="B34" s="87">
        <v>27</v>
      </c>
      <c r="C34" s="88"/>
      <c r="D34" s="89"/>
      <c r="E34" s="90"/>
      <c r="F34" s="89"/>
      <c r="G34" s="168"/>
      <c r="H34" s="19"/>
      <c r="I34" s="19"/>
      <c r="J34" s="19"/>
      <c r="K34" s="19"/>
      <c r="L34" s="19"/>
      <c r="M34" s="19"/>
      <c r="N34" s="19"/>
      <c r="O34" s="19"/>
      <c r="P34" s="19"/>
      <c r="Q34" s="19"/>
      <c r="R34" s="19"/>
      <c r="S34" s="19"/>
      <c r="T34" s="19"/>
      <c r="U34" s="19"/>
      <c r="V34" s="19"/>
      <c r="W34" s="19"/>
      <c r="X34" s="19"/>
    </row>
    <row r="35" spans="2:24" ht="18.25" customHeight="1">
      <c r="B35" s="87">
        <v>28</v>
      </c>
      <c r="C35" s="88"/>
      <c r="D35" s="89"/>
      <c r="E35" s="90"/>
      <c r="F35" s="89"/>
      <c r="G35" s="168"/>
      <c r="H35" s="19"/>
      <c r="I35" s="19"/>
      <c r="J35" s="19"/>
      <c r="K35" s="19"/>
      <c r="L35" s="19"/>
      <c r="M35" s="19"/>
      <c r="N35" s="19"/>
      <c r="O35" s="19"/>
      <c r="P35" s="19"/>
      <c r="Q35" s="19"/>
      <c r="R35" s="19"/>
      <c r="S35" s="19"/>
      <c r="T35" s="19"/>
      <c r="U35" s="19"/>
      <c r="V35" s="19"/>
      <c r="W35" s="19"/>
      <c r="X35" s="19"/>
    </row>
    <row r="36" spans="2:24" ht="18.25" customHeight="1">
      <c r="B36" s="87">
        <v>29</v>
      </c>
      <c r="C36" s="88"/>
      <c r="D36" s="89"/>
      <c r="E36" s="90"/>
      <c r="F36" s="89"/>
      <c r="G36" s="168"/>
      <c r="H36" s="19"/>
      <c r="I36" s="19"/>
      <c r="J36" s="19"/>
      <c r="K36" s="19"/>
      <c r="L36" s="19"/>
      <c r="M36" s="19"/>
      <c r="N36" s="19"/>
      <c r="O36" s="19"/>
      <c r="P36" s="19"/>
      <c r="Q36" s="19"/>
      <c r="R36" s="19"/>
      <c r="S36" s="19"/>
      <c r="T36" s="19"/>
      <c r="U36" s="19"/>
      <c r="V36" s="19"/>
      <c r="W36" s="19"/>
      <c r="X36" s="19"/>
    </row>
    <row r="37" spans="2:24" ht="18.25" customHeight="1">
      <c r="B37" s="87">
        <v>30</v>
      </c>
      <c r="C37" s="88"/>
      <c r="D37" s="89"/>
      <c r="E37" s="90"/>
      <c r="F37" s="89"/>
      <c r="G37" s="168"/>
      <c r="H37" s="19"/>
      <c r="I37" s="19"/>
      <c r="J37" s="19"/>
      <c r="K37" s="19"/>
      <c r="L37" s="19"/>
      <c r="M37" s="19"/>
      <c r="N37" s="19"/>
      <c r="O37" s="19"/>
      <c r="P37" s="19"/>
      <c r="Q37" s="19"/>
      <c r="R37" s="19"/>
      <c r="S37" s="19"/>
      <c r="T37" s="19"/>
      <c r="U37" s="19"/>
      <c r="V37" s="19"/>
      <c r="W37" s="19"/>
      <c r="X37" s="19"/>
    </row>
    <row r="38" spans="2:24" ht="18.25" customHeight="1">
      <c r="B38" s="87">
        <v>31</v>
      </c>
      <c r="C38" s="88"/>
      <c r="D38" s="89"/>
      <c r="E38" s="90"/>
      <c r="F38" s="89"/>
      <c r="G38" s="168"/>
      <c r="H38" s="19"/>
      <c r="I38" s="19"/>
      <c r="J38" s="19"/>
      <c r="K38" s="19"/>
      <c r="L38" s="19"/>
      <c r="M38" s="19"/>
      <c r="N38" s="19"/>
      <c r="O38" s="19"/>
      <c r="P38" s="19"/>
      <c r="Q38" s="19"/>
      <c r="R38" s="19"/>
      <c r="S38" s="19"/>
      <c r="T38" s="19"/>
      <c r="U38" s="19"/>
      <c r="V38" s="19"/>
      <c r="W38" s="19"/>
      <c r="X38" s="19"/>
    </row>
    <row r="39" spans="2:24" ht="18.25" customHeight="1">
      <c r="B39" s="87">
        <v>32</v>
      </c>
      <c r="C39" s="88"/>
      <c r="D39" s="89"/>
      <c r="E39" s="90"/>
      <c r="F39" s="89"/>
      <c r="G39" s="168"/>
      <c r="H39" s="19"/>
      <c r="I39" s="19"/>
      <c r="J39" s="19"/>
      <c r="K39" s="19"/>
      <c r="L39" s="19"/>
      <c r="M39" s="19"/>
      <c r="N39" s="19"/>
      <c r="O39" s="19"/>
      <c r="P39" s="19"/>
      <c r="Q39" s="19"/>
      <c r="R39" s="19"/>
      <c r="S39" s="19"/>
      <c r="T39" s="19"/>
      <c r="U39" s="19"/>
      <c r="V39" s="19"/>
      <c r="W39" s="19"/>
      <c r="X39" s="19"/>
    </row>
    <row r="40" spans="2:24" ht="18.25" customHeight="1">
      <c r="B40" s="87">
        <v>33</v>
      </c>
      <c r="C40" s="88"/>
      <c r="D40" s="89"/>
      <c r="E40" s="90"/>
      <c r="F40" s="89"/>
      <c r="G40" s="168"/>
      <c r="H40" s="19"/>
      <c r="I40" s="19"/>
      <c r="J40" s="19"/>
      <c r="K40" s="19"/>
      <c r="L40" s="19"/>
      <c r="M40" s="19"/>
      <c r="N40" s="19"/>
      <c r="O40" s="19"/>
      <c r="P40" s="19"/>
      <c r="Q40" s="19"/>
      <c r="R40" s="19"/>
      <c r="S40" s="19"/>
      <c r="T40" s="19"/>
      <c r="U40" s="19"/>
      <c r="V40" s="19"/>
      <c r="W40" s="19"/>
      <c r="X40" s="19"/>
    </row>
    <row r="41" spans="2:24" ht="18.25" customHeight="1">
      <c r="B41" s="87">
        <v>34</v>
      </c>
      <c r="C41" s="88"/>
      <c r="D41" s="89"/>
      <c r="E41" s="90"/>
      <c r="F41" s="89"/>
      <c r="G41" s="168"/>
      <c r="H41" s="19"/>
      <c r="I41" s="19"/>
      <c r="J41" s="19"/>
      <c r="K41" s="19"/>
      <c r="L41" s="19"/>
      <c r="M41" s="19"/>
      <c r="N41" s="19"/>
      <c r="O41" s="19"/>
      <c r="P41" s="19"/>
      <c r="Q41" s="19"/>
      <c r="R41" s="19"/>
      <c r="S41" s="19"/>
      <c r="T41" s="19"/>
      <c r="U41" s="19"/>
      <c r="V41" s="19"/>
      <c r="W41" s="19"/>
      <c r="X41" s="19"/>
    </row>
    <row r="42" spans="2:24" ht="18.25" customHeight="1">
      <c r="B42" s="87">
        <v>35</v>
      </c>
      <c r="C42" s="88"/>
      <c r="D42" s="89"/>
      <c r="E42" s="90"/>
      <c r="F42" s="89"/>
      <c r="G42" s="168"/>
      <c r="H42" s="19"/>
      <c r="I42" s="19"/>
      <c r="J42" s="19"/>
      <c r="K42" s="19"/>
      <c r="L42" s="19"/>
      <c r="M42" s="19"/>
      <c r="N42" s="19"/>
      <c r="O42" s="19"/>
      <c r="P42" s="19"/>
      <c r="Q42" s="19"/>
      <c r="R42" s="19"/>
      <c r="S42" s="19"/>
      <c r="T42" s="19"/>
      <c r="U42" s="19"/>
      <c r="V42" s="19"/>
      <c r="W42" s="19"/>
      <c r="X42" s="19"/>
    </row>
    <row r="43" spans="2:24" ht="12" customHeight="1">
      <c r="B43" s="91"/>
      <c r="C43" s="91"/>
      <c r="D43" s="91"/>
      <c r="E43" s="91"/>
      <c r="F43" s="91"/>
      <c r="G43" s="19"/>
      <c r="H43" s="19"/>
      <c r="I43" s="19"/>
      <c r="J43" s="19"/>
      <c r="K43" s="19"/>
      <c r="L43" s="19"/>
      <c r="M43" s="19"/>
      <c r="N43" s="19"/>
      <c r="O43" s="19"/>
      <c r="P43" s="19"/>
      <c r="Q43" s="19"/>
      <c r="R43" s="19"/>
      <c r="S43" s="19"/>
      <c r="T43" s="19"/>
      <c r="U43" s="19"/>
      <c r="V43" s="19"/>
      <c r="W43" s="19"/>
      <c r="X43" s="19"/>
    </row>
    <row r="44" spans="2:24" ht="12" customHeight="1">
      <c r="B44" s="91"/>
      <c r="C44" s="91"/>
      <c r="D44" s="91"/>
      <c r="E44" s="91"/>
      <c r="F44" s="91"/>
      <c r="G44" s="19"/>
      <c r="H44" s="19"/>
      <c r="I44" s="19"/>
      <c r="J44" s="19"/>
      <c r="K44" s="19"/>
      <c r="L44" s="19"/>
      <c r="M44" s="19"/>
      <c r="N44" s="19"/>
      <c r="O44" s="19"/>
      <c r="P44" s="19"/>
      <c r="Q44" s="19"/>
      <c r="R44" s="19"/>
      <c r="S44" s="19"/>
      <c r="T44" s="19"/>
      <c r="U44" s="19"/>
      <c r="V44" s="19"/>
      <c r="W44" s="19"/>
      <c r="X44" s="19"/>
    </row>
    <row r="45" spans="2:24" ht="18.25" customHeight="1">
      <c r="B45" s="92" t="s">
        <v>48</v>
      </c>
      <c r="C45" s="93"/>
      <c r="D45" s="94">
        <f>COUNTA(E8:E42)</f>
        <v>14</v>
      </c>
      <c r="F45" s="19"/>
      <c r="G45" s="19"/>
      <c r="H45" s="19"/>
      <c r="I45" s="19"/>
      <c r="J45" s="19"/>
      <c r="K45" s="19"/>
      <c r="L45" s="19"/>
      <c r="M45" s="19"/>
      <c r="N45" s="19"/>
      <c r="O45" s="19"/>
      <c r="P45" s="19"/>
      <c r="Q45" s="19"/>
      <c r="R45" s="19"/>
      <c r="S45" s="19"/>
      <c r="T45" s="19"/>
      <c r="U45" s="19"/>
      <c r="V45" s="19"/>
      <c r="W45" s="19"/>
      <c r="X45" s="19"/>
    </row>
    <row r="46" spans="2:24" ht="18.25" customHeight="1">
      <c r="B46" s="19"/>
      <c r="C46" s="19"/>
      <c r="D46" s="19"/>
      <c r="E46" s="19"/>
      <c r="G46" s="19"/>
      <c r="H46" s="19"/>
      <c r="I46" s="19"/>
      <c r="J46" s="19"/>
      <c r="K46" s="19"/>
      <c r="L46" s="19"/>
      <c r="M46" s="19"/>
      <c r="N46" s="19"/>
      <c r="O46" s="19"/>
      <c r="P46" s="19"/>
      <c r="Q46" s="19"/>
      <c r="R46" s="19"/>
      <c r="S46" s="19"/>
      <c r="T46" s="19"/>
      <c r="U46" s="19"/>
      <c r="V46" s="19"/>
      <c r="W46" s="19"/>
      <c r="X46" s="19"/>
    </row>
    <row r="47" spans="2:24" ht="18.25" customHeight="1">
      <c r="B47" s="92" t="s">
        <v>49</v>
      </c>
      <c r="C47" s="93"/>
      <c r="D47" s="94">
        <f>D45-D49</f>
        <v>10</v>
      </c>
      <c r="E47" s="19"/>
      <c r="F47" s="19"/>
      <c r="G47" s="19"/>
      <c r="H47" s="19"/>
      <c r="I47" s="19"/>
      <c r="J47" s="19"/>
      <c r="K47" s="19"/>
      <c r="L47" s="19"/>
      <c r="M47" s="19"/>
      <c r="N47" s="19"/>
      <c r="O47" s="19"/>
      <c r="P47" s="19"/>
      <c r="Q47" s="19"/>
      <c r="R47" s="19"/>
      <c r="S47" s="19"/>
      <c r="T47" s="19"/>
      <c r="U47" s="19"/>
      <c r="V47" s="19"/>
      <c r="W47" s="19"/>
      <c r="X47" s="19"/>
    </row>
    <row r="48" spans="2:24" ht="16.75" customHeight="1">
      <c r="B48" s="84"/>
      <c r="C48" s="85"/>
      <c r="D48" s="85"/>
      <c r="E48" s="85"/>
      <c r="F48" s="84"/>
      <c r="G48" s="19"/>
      <c r="H48" s="19"/>
      <c r="I48" s="19"/>
      <c r="J48" s="19"/>
      <c r="K48" s="19"/>
      <c r="L48" s="19"/>
      <c r="M48" s="19"/>
      <c r="N48" s="19"/>
      <c r="O48" s="19"/>
      <c r="P48" s="19"/>
      <c r="Q48" s="19"/>
      <c r="R48" s="19"/>
      <c r="S48" s="19"/>
      <c r="T48" s="19"/>
      <c r="U48" s="19"/>
      <c r="V48" s="19"/>
      <c r="W48" s="19"/>
      <c r="X48" s="19"/>
    </row>
    <row r="49" spans="1:24" ht="18.399999999999999" customHeight="1">
      <c r="B49" s="92" t="s">
        <v>50</v>
      </c>
      <c r="C49" s="95"/>
      <c r="D49" s="94">
        <f>COUNTIF(D8:D42,"Aleatoria")</f>
        <v>4</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49999999999999" customHeight="1">
      <c r="B52" s="92" t="s">
        <v>51</v>
      </c>
      <c r="C52" s="95"/>
      <c r="D52" s="80" t="str">
        <f>IF(AND(D49&gt;=0.1*D47,D49&gt;0, COUNTIF(D8:D42,"Declaración Accesibilidad"), COUNTIF(D8:D42,"Página inicio"),   COUNTA(C8:C42)=COUNTA(E8:E42),   COUNTA(D8:D42)=COUNTA(E8:E42)    ),"SI","NO")</f>
        <v>NO</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Protection password="DC4E" sheet="1" objects="1" scenarios="1"/>
  <mergeCells count="1">
    <mergeCell ref="B5:G5"/>
  </mergeCells>
  <conditionalFormatting sqref="E44">
    <cfRule type="expression" dxfId="419" priority="2">
      <formula>LEN(TRIM(F44))&gt;0</formula>
    </cfRule>
  </conditionalFormatting>
  <conditionalFormatting sqref="D52">
    <cfRule type="cellIs" dxfId="418" priority="3" operator="equal">
      <formula>"SI"</formula>
    </cfRule>
    <cfRule type="cellIs" dxfId="417" priority="4" operator="equal">
      <formula>"NO"</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0000000}">
          <x14:formula1>
            <xm:f>'DATA - Oculta'!$O$8:$O$23</xm:f>
          </x14:formula1>
          <x14:formula2>
            <xm:f>0</xm:f>
          </x14:formula2>
          <xm:sqref>D8:D42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1225"/>
  <sheetViews>
    <sheetView topLeftCell="A238" zoomScale="85" zoomScaleNormal="85" workbookViewId="0">
      <selection activeCell="D247" sqref="D247:D259"/>
    </sheetView>
  </sheetViews>
  <sheetFormatPr baseColWidth="10" defaultColWidth="11.54296875" defaultRowHeight="12.5"/>
  <cols>
    <col min="1" max="1" width="7.81640625" style="14" customWidth="1"/>
    <col min="2" max="2" width="16.1796875" style="14" customWidth="1"/>
    <col min="3" max="3" width="56" style="14" customWidth="1"/>
    <col min="4" max="4" width="18.26953125" style="139" customWidth="1"/>
    <col min="5" max="5" width="5.54296875" style="139" customWidth="1"/>
    <col min="6" max="6" width="16.453125" style="14" bestFit="1" customWidth="1"/>
    <col min="7" max="7" width="14.7265625" style="14" customWidth="1"/>
    <col min="8" max="8" width="12.54296875" style="14" customWidth="1"/>
    <col min="9" max="9" width="11.7265625" style="14" customWidth="1"/>
    <col min="10" max="10" width="17.26953125" style="14" bestFit="1" customWidth="1"/>
    <col min="11" max="11" width="14.54296875" style="14" customWidth="1"/>
    <col min="12" max="15" width="12.54296875" style="14" customWidth="1"/>
    <col min="16" max="16" width="19.5429687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54296875" style="14" customWidth="1"/>
    <col min="23" max="23" width="12" style="14" customWidth="1"/>
    <col min="24" max="24" width="11.81640625" style="14" customWidth="1"/>
    <col min="25" max="25" width="7.26953125" style="14" customWidth="1"/>
    <col min="26" max="64" width="14.453125" style="14" customWidth="1"/>
    <col min="65" max="16384" width="11.54296875" style="14"/>
  </cols>
  <sheetData>
    <row r="1" spans="1:64" ht="14.15" customHeight="1">
      <c r="A1" s="32"/>
      <c r="B1" s="23"/>
      <c r="C1" s="23"/>
      <c r="D1" s="132"/>
      <c r="E1" s="133"/>
      <c r="F1" s="19"/>
      <c r="G1" s="19"/>
      <c r="H1" s="19"/>
      <c r="I1" s="19"/>
      <c r="J1" s="19"/>
      <c r="K1" s="19"/>
      <c r="L1" s="19"/>
      <c r="M1" s="19"/>
      <c r="N1" s="19"/>
      <c r="O1" s="19"/>
      <c r="P1" s="19"/>
      <c r="Q1" s="19"/>
      <c r="R1" s="19"/>
      <c r="S1" s="19"/>
      <c r="T1" s="19"/>
      <c r="U1" s="19"/>
      <c r="V1" s="19"/>
      <c r="W1" s="19"/>
      <c r="X1" s="19"/>
      <c r="Y1" s="19"/>
      <c r="Z1" s="19"/>
    </row>
    <row r="2" spans="1:64" ht="27" customHeight="1">
      <c r="A2" s="32"/>
      <c r="B2" s="81" t="s">
        <v>0</v>
      </c>
      <c r="C2" s="32"/>
      <c r="D2" s="132"/>
      <c r="E2" s="133"/>
      <c r="P2" s="19"/>
      <c r="Q2" s="19"/>
      <c r="R2" s="19"/>
      <c r="S2" s="19"/>
      <c r="T2" s="19"/>
      <c r="U2" s="19"/>
      <c r="V2" s="19"/>
      <c r="W2" s="19"/>
      <c r="X2" s="19"/>
      <c r="Y2" s="19"/>
      <c r="Z2" s="19"/>
    </row>
    <row r="3" spans="1:64" ht="26.15" customHeight="1">
      <c r="A3" s="32"/>
      <c r="B3" s="82" t="s">
        <v>243</v>
      </c>
      <c r="C3" s="32"/>
      <c r="D3" s="132"/>
      <c r="E3" s="133"/>
    </row>
    <row r="4" spans="1:64" ht="26.15" customHeight="1">
      <c r="B4" s="31"/>
      <c r="C4" s="83"/>
      <c r="D4" s="14"/>
      <c r="E4" s="14"/>
      <c r="K4" s="19"/>
      <c r="N4" s="19"/>
      <c r="O4" s="19"/>
    </row>
    <row r="5" spans="1:64" ht="28" customHeight="1">
      <c r="B5" s="129" t="s">
        <v>52</v>
      </c>
      <c r="C5" s="129"/>
      <c r="D5" s="96"/>
      <c r="E5" s="134"/>
      <c r="F5" s="96"/>
      <c r="G5" s="96"/>
      <c r="H5" s="96"/>
      <c r="I5" s="96"/>
      <c r="J5" s="96"/>
      <c r="K5" s="96"/>
      <c r="L5" s="96"/>
      <c r="M5" s="96"/>
      <c r="N5" s="84"/>
      <c r="O5" s="84"/>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1.65" customHeight="1">
      <c r="B6" s="135"/>
      <c r="C6" s="135"/>
      <c r="D6" s="135"/>
      <c r="E6" s="136"/>
      <c r="F6" s="135"/>
      <c r="G6" s="135"/>
      <c r="H6" s="135"/>
      <c r="I6" s="135"/>
      <c r="J6" s="135"/>
      <c r="K6" s="135"/>
      <c r="L6" s="135"/>
      <c r="M6" s="135"/>
      <c r="N6" s="19"/>
      <c r="O6" s="19"/>
    </row>
    <row r="7" spans="1:64" ht="12.65" customHeight="1">
      <c r="B7" s="19"/>
      <c r="C7" s="19"/>
      <c r="D7" s="19"/>
      <c r="E7" s="133"/>
      <c r="F7" s="19"/>
      <c r="G7" s="19"/>
      <c r="H7" s="19"/>
      <c r="I7" s="19"/>
      <c r="J7" s="19"/>
      <c r="K7" s="19"/>
      <c r="L7" s="19"/>
      <c r="M7" s="19"/>
      <c r="N7" s="19"/>
      <c r="O7" s="19"/>
    </row>
    <row r="8" spans="1:64" ht="19" customHeight="1">
      <c r="B8" s="137" t="s">
        <v>53</v>
      </c>
      <c r="C8" s="19"/>
      <c r="D8" s="133"/>
      <c r="E8" s="133"/>
      <c r="F8" s="19"/>
      <c r="G8" s="19"/>
      <c r="H8" s="19"/>
      <c r="I8" s="19"/>
      <c r="J8" s="19"/>
      <c r="K8" s="19"/>
      <c r="L8" s="19"/>
      <c r="M8" s="19"/>
      <c r="N8" s="19"/>
      <c r="O8" s="19"/>
    </row>
    <row r="9" spans="1:64" ht="21.65" customHeight="1">
      <c r="B9" s="137" t="s">
        <v>54</v>
      </c>
      <c r="C9" s="19"/>
      <c r="D9" s="133"/>
      <c r="E9" s="133"/>
      <c r="F9" s="19"/>
      <c r="G9" s="19"/>
      <c r="H9" s="19"/>
      <c r="I9" s="19"/>
      <c r="J9" s="19"/>
      <c r="K9" s="19"/>
      <c r="L9" s="19"/>
      <c r="M9" s="19"/>
      <c r="N9" s="19"/>
      <c r="O9" s="19"/>
    </row>
    <row r="10" spans="1:64" ht="17.149999999999999" customHeight="1" thickBot="1">
      <c r="B10" s="19"/>
      <c r="C10" s="19"/>
      <c r="D10" s="133"/>
      <c r="E10" s="133"/>
      <c r="K10" s="19"/>
      <c r="L10" s="19"/>
      <c r="M10" s="19"/>
      <c r="N10" s="19"/>
      <c r="O10" s="19"/>
      <c r="P10" s="19"/>
      <c r="Q10" s="19"/>
      <c r="R10" s="19"/>
      <c r="U10" s="19"/>
      <c r="V10" s="19"/>
      <c r="W10" s="19"/>
      <c r="X10" s="19"/>
      <c r="Y10" s="19"/>
    </row>
    <row r="11" spans="1:64" ht="25.4" customHeight="1">
      <c r="B11" s="211" t="s">
        <v>55</v>
      </c>
      <c r="C11" s="212"/>
      <c r="D11" s="32"/>
      <c r="E11" s="14"/>
      <c r="F11" s="130" t="s">
        <v>56</v>
      </c>
      <c r="G11" s="75" t="s">
        <v>57</v>
      </c>
      <c r="H11" s="131" t="s">
        <v>58</v>
      </c>
      <c r="I11" s="25"/>
      <c r="J11" s="130" t="s">
        <v>59</v>
      </c>
      <c r="K11" s="75" t="s">
        <v>57</v>
      </c>
      <c r="L11" s="131" t="s">
        <v>58</v>
      </c>
      <c r="M11" s="19"/>
      <c r="N11" s="19"/>
      <c r="O11" s="19"/>
      <c r="P11" s="19"/>
      <c r="Q11" s="19"/>
      <c r="R11" s="19"/>
      <c r="U11" s="19"/>
      <c r="V11" s="19"/>
      <c r="W11" s="19"/>
      <c r="X11" s="19"/>
      <c r="Y11" s="19"/>
    </row>
    <row r="12" spans="1:64" ht="12" customHeight="1">
      <c r="B12" s="71" t="s">
        <v>60</v>
      </c>
      <c r="C12" s="72">
        <v>9</v>
      </c>
      <c r="D12" s="32"/>
      <c r="E12" s="14"/>
      <c r="F12" s="79" t="s">
        <v>61</v>
      </c>
      <c r="G12" s="77">
        <f ca="1">J20+J58+J96+J134+J172+J210+J248+J286+J324+J362+J400+J438+J476+J514+J552+J590+J628+J666+J704+J742</f>
        <v>126</v>
      </c>
      <c r="H12" s="67">
        <f ca="1">IF(($G$15+$K$15)=0,0,G12/($G$15+$K$15))</f>
        <v>0.45</v>
      </c>
      <c r="I12" s="32"/>
      <c r="J12" s="76" t="s">
        <v>62</v>
      </c>
      <c r="K12" s="77">
        <f ca="1">G20+G58+G96+G134+G172+G210+G248+G286+G324+G362+G400+G438+G476+G514+G552+G590+G628+G666+G704+G742</f>
        <v>0</v>
      </c>
      <c r="L12" s="67">
        <f ca="1">IF(($G$15+$K$15)=0,0,K12/($G$15+$K$15))</f>
        <v>0</v>
      </c>
      <c r="M12" s="19"/>
      <c r="N12" s="19"/>
      <c r="O12" s="19"/>
      <c r="P12" s="19"/>
      <c r="Q12" s="19"/>
      <c r="R12" s="19"/>
      <c r="U12" s="19"/>
      <c r="V12" s="19"/>
      <c r="W12" s="19"/>
      <c r="X12" s="19"/>
      <c r="Y12" s="19"/>
    </row>
    <row r="13" spans="1:64" ht="12" customHeight="1">
      <c r="B13" s="71" t="s">
        <v>63</v>
      </c>
      <c r="C13" s="72">
        <v>11</v>
      </c>
      <c r="D13" s="32"/>
      <c r="E13" s="14"/>
      <c r="F13" s="79" t="s">
        <v>64</v>
      </c>
      <c r="G13" s="77">
        <f ca="1">I20+I58+I96+I134+I172+I210+I248+I286+I324+I362+I400+I438+I476+I514+I552+I590+I628+I666+I704+I742</f>
        <v>16</v>
      </c>
      <c r="H13" s="67">
        <f ca="1">IF(($G$15+$K$15)=0,0,G13/($G$15+$K$15))</f>
        <v>5.7142857142857141E-2</v>
      </c>
      <c r="I13" s="32"/>
      <c r="J13" s="76" t="s">
        <v>65</v>
      </c>
      <c r="K13" s="77">
        <f ca="1">F20+F58+F96+F134+F172+F210+F248+F286+F324+F362+F400+F438+F476+F514+F552+F590+F628+F666+F704+F742</f>
        <v>0</v>
      </c>
      <c r="L13" s="67">
        <f ca="1">IF(($G$15+$K$15)=0,0,K13/($G$15+$K$15))</f>
        <v>0</v>
      </c>
      <c r="M13" s="19"/>
      <c r="N13" s="19"/>
      <c r="O13" s="19"/>
      <c r="P13" s="19"/>
      <c r="Q13" s="19"/>
      <c r="R13" s="19"/>
      <c r="U13" s="19"/>
      <c r="V13" s="19"/>
      <c r="W13" s="19"/>
      <c r="X13" s="19"/>
      <c r="Y13" s="19"/>
    </row>
    <row r="14" spans="1:64" ht="12" customHeight="1" thickBot="1">
      <c r="B14" s="73" t="s">
        <v>66</v>
      </c>
      <c r="C14" s="74">
        <f>C12+C13</f>
        <v>20</v>
      </c>
      <c r="D14" s="32"/>
      <c r="E14" s="14"/>
      <c r="F14" s="79" t="s">
        <v>67</v>
      </c>
      <c r="G14" s="77">
        <f ca="1">H20+H58+H96+H134+H172+H210+H248+H286+H324+H362+H400+H438+H476+H514+H552+H590+H628+H666+H704+H742</f>
        <v>138</v>
      </c>
      <c r="H14" s="67">
        <f ca="1">IF(($G$15+$K$15)=0,0,G14/($G$15+$K$15))</f>
        <v>0.49285714285714288</v>
      </c>
      <c r="I14" s="32"/>
      <c r="J14" s="76" t="s">
        <v>68</v>
      </c>
      <c r="K14" s="77">
        <f ca="1">K20+K58+K96+K134+K172+K210+K248+K286+K324+K362+K400+K438+K476+K514+K552+K590+K628+K666+K704+K742</f>
        <v>0</v>
      </c>
      <c r="L14" s="67">
        <f ca="1">IF(($G$15+$K$15)=0,0,K14/($G$15+$K$15))</f>
        <v>0</v>
      </c>
      <c r="M14" s="19"/>
      <c r="N14" s="19"/>
      <c r="O14" s="19"/>
      <c r="P14" s="19"/>
      <c r="Q14" s="19"/>
      <c r="R14" s="19"/>
      <c r="U14" s="19"/>
      <c r="V14" s="19"/>
      <c r="W14" s="19"/>
      <c r="X14" s="19"/>
      <c r="Y14" s="19"/>
    </row>
    <row r="15" spans="1:64" ht="12" customHeight="1" thickBot="1">
      <c r="B15" s="25"/>
      <c r="C15" s="32"/>
      <c r="D15" s="32"/>
      <c r="E15" s="14"/>
      <c r="F15" s="73" t="s">
        <v>66</v>
      </c>
      <c r="G15" s="61">
        <f ca="1">SUM(G12:G14)</f>
        <v>280</v>
      </c>
      <c r="H15" s="69">
        <f ca="1">SUM(H12:H14)</f>
        <v>1</v>
      </c>
      <c r="I15" s="32"/>
      <c r="J15" s="73" t="s">
        <v>66</v>
      </c>
      <c r="K15" s="61">
        <f ca="1">SUM(K12:K14)</f>
        <v>0</v>
      </c>
      <c r="L15" s="69">
        <f ca="1">SUM(L12:L14)</f>
        <v>0</v>
      </c>
      <c r="M15" s="19"/>
      <c r="N15" s="19"/>
      <c r="O15" s="19"/>
      <c r="P15" s="19"/>
      <c r="Q15" s="19"/>
      <c r="R15" s="19"/>
      <c r="U15" s="19"/>
      <c r="V15" s="19"/>
      <c r="W15" s="19"/>
      <c r="X15" s="19"/>
      <c r="Y15" s="19"/>
    </row>
    <row r="16" spans="1:64" ht="12" customHeight="1">
      <c r="B16" s="19"/>
      <c r="C16" s="19"/>
      <c r="D16" s="32"/>
      <c r="E16" s="32"/>
      <c r="F16" s="32"/>
      <c r="G16" s="32"/>
      <c r="H16" s="32"/>
      <c r="I16" s="32"/>
      <c r="J16" s="32"/>
      <c r="K16" s="32"/>
      <c r="L16" s="19"/>
      <c r="M16" s="19"/>
      <c r="N16" s="19"/>
      <c r="O16" s="19"/>
      <c r="P16" s="19"/>
      <c r="Q16" s="19"/>
      <c r="R16" s="19"/>
      <c r="U16" s="19"/>
      <c r="V16" s="19"/>
      <c r="W16" s="19"/>
      <c r="X16" s="19"/>
      <c r="Y16" s="19"/>
    </row>
    <row r="17" spans="2:30" ht="12" customHeight="1">
      <c r="B17" s="19"/>
      <c r="C17" s="19"/>
      <c r="D17" s="133"/>
      <c r="E17" s="138"/>
      <c r="K17" s="19"/>
      <c r="L17" s="19"/>
      <c r="M17" s="19"/>
    </row>
    <row r="18" spans="2:30" ht="29.9" customHeight="1">
      <c r="B18" s="26" t="s">
        <v>60</v>
      </c>
      <c r="C18" s="27" t="s">
        <v>69</v>
      </c>
      <c r="D18" s="28" t="s">
        <v>70</v>
      </c>
      <c r="K18" s="19"/>
      <c r="L18" s="19"/>
    </row>
    <row r="19" spans="2:30" ht="12" customHeight="1">
      <c r="B19" s="140" t="str">
        <f>IF( ISBLANK('03.Muestra'!$C8),"",'03.Muestra'!$C8)</f>
        <v>Páginal principal</v>
      </c>
      <c r="C19" s="140" t="str">
        <f>IF( ISBLANK('03.Muestra'!$E8),"",'03.Muestra'!$E8)</f>
        <v>https://sedejudicial.madrid.org/</v>
      </c>
      <c r="D19" s="164" t="s">
        <v>64</v>
      </c>
      <c r="E19" s="133" t="str">
        <f>IF(D19&lt;&gt;"",IF(AND('P2.Operable'!B19&lt;&gt;"",'P2.Operable'!C19&lt;&gt;""),"","ERR"),"")</f>
        <v/>
      </c>
      <c r="F19" s="141" t="s">
        <v>71</v>
      </c>
      <c r="G19" s="142" t="s">
        <v>75</v>
      </c>
      <c r="H19" s="143" t="s">
        <v>73</v>
      </c>
      <c r="I19" s="144" t="s">
        <v>64</v>
      </c>
      <c r="J19" s="145" t="s">
        <v>61</v>
      </c>
      <c r="K19" s="146" t="s">
        <v>68</v>
      </c>
      <c r="L19" s="19"/>
    </row>
    <row r="20" spans="2:30" ht="12" customHeight="1">
      <c r="B20" s="140" t="str">
        <f>IF( ISBLANK('03.Muestra'!$C9),"",'03.Muestra'!$C9)</f>
        <v>Conozca la sede</v>
      </c>
      <c r="C20" s="140" t="str">
        <f>IF( ISBLANK('03.Muestra'!$E9),"",'03.Muestra'!$E9)</f>
        <v>https://sedejudicial.madrid.org/conozcalasede</v>
      </c>
      <c r="D20" s="164" t="s">
        <v>64</v>
      </c>
      <c r="E20" s="133" t="str">
        <f t="shared" ref="E20:E53" si="0">IF(D20&lt;&gt;"",IF(AND(B20&lt;&gt;"",C20&lt;&gt;""),"","ERR"),"")</f>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14</v>
      </c>
      <c r="J20" s="147">
        <f ca="1">COUNTIF($D19:INDIRECT("$D" &amp;  SUM(ROW()-1,'03.Muestra'!$D$45)-1),J19)</f>
        <v>0</v>
      </c>
      <c r="K20" s="147">
        <f ca="1">IF('03.Muestra'!$D$45=0,0,COUNTBLANK($D19:INDIRECT("$D" &amp;  SUM(ROW()-1,'03.Muestra'!$D$45)-1)))</f>
        <v>0</v>
      </c>
      <c r="L20" s="19"/>
    </row>
    <row r="21" spans="2:30" ht="12" customHeight="1">
      <c r="B21" s="140" t="str">
        <f>IF( ISBLANK('03.Muestra'!$C10),"",'03.Muestra'!$C10)</f>
        <v>Tramites</v>
      </c>
      <c r="C21" s="140" t="str">
        <f>IF( ISBLANK('03.Muestra'!$E10),"",'03.Muestra'!$E10)</f>
        <v>https://sedejudicial.madrid.org/tramitesyservicios</v>
      </c>
      <c r="D21" s="164" t="s">
        <v>64</v>
      </c>
      <c r="E21" s="133" t="str">
        <f t="shared" si="0"/>
        <v/>
      </c>
      <c r="F21" s="19"/>
      <c r="G21" s="19"/>
      <c r="H21" s="19"/>
      <c r="I21" s="19"/>
      <c r="J21" s="19"/>
      <c r="K21" s="19"/>
    </row>
    <row r="22" spans="2:30" ht="12" customHeight="1">
      <c r="B22" s="140" t="str">
        <f>IF( ISBLANK('03.Muestra'!$C11),"",'03.Muestra'!$C11)</f>
        <v>Ayuda</v>
      </c>
      <c r="C22" s="140" t="str">
        <f>IF( ISBLANK('03.Muestra'!$E11),"",'03.Muestra'!$E11)</f>
        <v>https://sedejudicial.madrid.org/ayuda</v>
      </c>
      <c r="D22" s="164" t="s">
        <v>64</v>
      </c>
      <c r="E22" s="133" t="str">
        <f t="shared" si="0"/>
        <v/>
      </c>
      <c r="F22" s="19"/>
      <c r="G22" s="19"/>
      <c r="H22" s="19"/>
      <c r="I22" s="19"/>
      <c r="K22" s="148" t="s">
        <v>71</v>
      </c>
      <c r="L22" s="149" t="s">
        <v>72</v>
      </c>
    </row>
    <row r="23" spans="2:30" ht="12" customHeight="1">
      <c r="B23" s="140" t="str">
        <f>IF( ISBLANK('03.Muestra'!$C12),"",'03.Muestra'!$C12)</f>
        <v>Carta de Derechos</v>
      </c>
      <c r="C23" s="140" t="str">
        <f>IF( ISBLANK('03.Muestra'!$E12),"",'03.Muestra'!$E12)</f>
        <v>https://sedejudicial.madrid.org/conozcalasede#views-row-9</v>
      </c>
      <c r="D23" s="164" t="s">
        <v>64</v>
      </c>
      <c r="E23" s="133" t="str">
        <f t="shared" si="0"/>
        <v/>
      </c>
      <c r="F23" s="150"/>
      <c r="G23" s="19"/>
      <c r="H23" s="19"/>
      <c r="I23" s="19"/>
      <c r="K23" s="148" t="s">
        <v>73</v>
      </c>
      <c r="L23" s="149" t="s">
        <v>74</v>
      </c>
    </row>
    <row r="24" spans="2:30" ht="12" customHeight="1">
      <c r="B24" s="140" t="str">
        <f>IF( ISBLANK('03.Muestra'!$C13),"",'03.Muestra'!$C13)</f>
        <v>Firmas y certificados</v>
      </c>
      <c r="C24" s="140" t="str">
        <f>IF( ISBLANK('03.Muestra'!$E13),"",'03.Muestra'!$E13)</f>
        <v>https://sedejudicial.madrid.org/conozcalasede#views-row-2</v>
      </c>
      <c r="D24" s="164" t="s">
        <v>64</v>
      </c>
      <c r="E24" s="133" t="str">
        <f t="shared" si="0"/>
        <v/>
      </c>
      <c r="F24" s="19"/>
      <c r="G24" s="19"/>
      <c r="H24" s="19"/>
      <c r="I24" s="19"/>
      <c r="K24" s="148" t="s">
        <v>75</v>
      </c>
      <c r="L24" s="149" t="s">
        <v>76</v>
      </c>
      <c r="AD24" s="19"/>
    </row>
    <row r="25" spans="2:30" ht="12" customHeight="1">
      <c r="B25" s="140" t="str">
        <f>IF( ISBLANK('03.Muestra'!$C14),"",'03.Muestra'!$C14)</f>
        <v>Verificación</v>
      </c>
      <c r="C25" s="140" t="str">
        <f>IF( ISBLANK('03.Muestra'!$E14),"",'03.Muestra'!$E14)</f>
        <v>https://sedejudicial.madrid.org/conozcalasede#views-row-3</v>
      </c>
      <c r="D25" s="164" t="s">
        <v>64</v>
      </c>
      <c r="E25" s="133" t="str">
        <f t="shared" si="0"/>
        <v/>
      </c>
      <c r="F25" s="19"/>
      <c r="G25" s="19"/>
      <c r="H25" s="19"/>
      <c r="I25" s="19"/>
      <c r="J25" s="19"/>
      <c r="K25" s="19"/>
      <c r="L25" s="19"/>
      <c r="AD25" s="19"/>
    </row>
    <row r="26" spans="2:30" ht="12" customHeight="1">
      <c r="B26" s="140" t="str">
        <f>IF( ISBLANK('03.Muestra'!$C15),"",'03.Muestra'!$C15)</f>
        <v>Sugerencias y quejas</v>
      </c>
      <c r="C26" s="140" t="str">
        <f>IF( ISBLANK('03.Muestra'!$E15),"",'03.Muestra'!$E15)</f>
        <v>https://sedejudicial.madrid.org/conozcalasede#views-row-10</v>
      </c>
      <c r="D26" s="164" t="s">
        <v>64</v>
      </c>
      <c r="E26" s="133" t="str">
        <f t="shared" si="0"/>
        <v/>
      </c>
      <c r="F26" s="19"/>
      <c r="G26" s="19"/>
      <c r="H26" s="19"/>
      <c r="I26" s="19"/>
      <c r="J26" s="19"/>
      <c r="K26" s="19"/>
      <c r="L26" s="19"/>
      <c r="AD26" s="19"/>
    </row>
    <row r="27" spans="2:30" ht="12" customHeight="1">
      <c r="B27" s="140" t="str">
        <f>IF( ISBLANK('03.Muestra'!$C16),"",'03.Muestra'!$C16)</f>
        <v>Protección de datos</v>
      </c>
      <c r="C27" s="140" t="str">
        <f>IF( ISBLANK('03.Muestra'!$E16),"",'03.Muestra'!$E16)</f>
        <v>https://sedejudicial.madrid.org/conozcalasede#views-row-11</v>
      </c>
      <c r="D27" s="164" t="s">
        <v>64</v>
      </c>
      <c r="E27" s="133" t="str">
        <f t="shared" si="0"/>
        <v/>
      </c>
      <c r="F27" s="19"/>
      <c r="G27" s="19"/>
      <c r="H27" s="19"/>
      <c r="I27" s="19"/>
      <c r="J27" s="19"/>
      <c r="Q27" s="19"/>
      <c r="R27" s="19"/>
      <c r="S27" s="19"/>
      <c r="T27" s="19"/>
      <c r="U27" s="19"/>
      <c r="AD27" s="19"/>
    </row>
    <row r="28" spans="2:30" ht="12" customHeight="1">
      <c r="B28" s="140" t="str">
        <f>IF( ISBLANK('03.Muestra'!$C17),"",'03.Muestra'!$C17)</f>
        <v>Apoderamiento Apud Acta</v>
      </c>
      <c r="C28" s="140" t="str">
        <f>IF( ISBLANK('03.Muestra'!$E17),"",'03.Muestra'!$E17)</f>
        <v>https://sedejudicial.madrid.org/tramitesyservicios#views-row-8</v>
      </c>
      <c r="D28" s="164" t="s">
        <v>64</v>
      </c>
      <c r="E28" s="133" t="str">
        <f t="shared" si="0"/>
        <v/>
      </c>
      <c r="F28" s="19"/>
      <c r="G28" s="19"/>
      <c r="H28" s="19"/>
      <c r="I28" s="19"/>
      <c r="J28" s="19"/>
      <c r="N28" s="19"/>
      <c r="O28" s="19"/>
      <c r="P28" s="19"/>
      <c r="Q28" s="19"/>
      <c r="R28" s="19"/>
      <c r="S28" s="19"/>
      <c r="T28" s="19"/>
      <c r="U28" s="19"/>
      <c r="AD28" s="19"/>
    </row>
    <row r="29" spans="2:30" ht="12" customHeight="1">
      <c r="B29" s="140" t="str">
        <f>IF( ISBLANK('03.Muestra'!$C18),"",'03.Muestra'!$C18)</f>
        <v>Presentación de escritos</v>
      </c>
      <c r="C29" s="140" t="str">
        <f>IF( ISBLANK('03.Muestra'!$E18),"",'03.Muestra'!$E18)</f>
        <v>https://sedejudicial.madrid.org/tramitesyservicios#views-row-13</v>
      </c>
      <c r="D29" s="164" t="s">
        <v>64</v>
      </c>
      <c r="E29" s="133" t="str">
        <f t="shared" si="0"/>
        <v/>
      </c>
      <c r="F29" s="19"/>
      <c r="G29" s="19"/>
      <c r="H29" s="19"/>
      <c r="I29" s="19"/>
      <c r="J29" s="19"/>
      <c r="P29" s="19"/>
      <c r="Q29" s="149"/>
      <c r="R29" s="149"/>
      <c r="S29" s="19"/>
      <c r="T29" s="19"/>
      <c r="U29" s="19"/>
      <c r="V29" s="19"/>
      <c r="W29" s="19"/>
      <c r="X29" s="19"/>
      <c r="Y29" s="19"/>
    </row>
    <row r="30" spans="2:30" ht="12" customHeight="1">
      <c r="B30" s="140" t="str">
        <f>IF( ISBLANK('03.Muestra'!$C19),"",'03.Muestra'!$C19)</f>
        <v>Consulta de Asuntos Judiciales</v>
      </c>
      <c r="C30" s="140" t="str">
        <f>IF( ISBLANK('03.Muestra'!$E19),"",'03.Muestra'!$E19)</f>
        <v>https://sedejudicial.madrid.org/tramitesyservicios#views-row-14</v>
      </c>
      <c r="D30" s="164" t="s">
        <v>64</v>
      </c>
      <c r="E30" s="133" t="str">
        <f t="shared" si="0"/>
        <v/>
      </c>
      <c r="F30" s="19"/>
      <c r="G30" s="19"/>
      <c r="H30" s="19"/>
      <c r="I30" s="19"/>
      <c r="J30" s="19"/>
      <c r="K30" s="19"/>
      <c r="L30" s="19"/>
      <c r="O30" s="19"/>
      <c r="P30" s="19"/>
      <c r="Q30" s="19"/>
      <c r="R30" s="19"/>
      <c r="S30" s="19"/>
      <c r="T30" s="19"/>
      <c r="U30" s="19"/>
      <c r="V30" s="19"/>
      <c r="W30" s="19"/>
      <c r="X30" s="19"/>
      <c r="Y30" s="19"/>
    </row>
    <row r="31" spans="2:30" ht="12" customHeight="1">
      <c r="B31" s="140" t="str">
        <f>IF( ISBLANK('03.Muestra'!$C20),"",'03.Muestra'!$C20)</f>
        <v>Requisitos técnicos</v>
      </c>
      <c r="C31" s="140" t="str">
        <f>IF( ISBLANK('03.Muestra'!$E20),"",'03.Muestra'!$E20)</f>
        <v>https://sedejudicial.madrid.org/ayuda#views-row-18</v>
      </c>
      <c r="D31" s="164" t="s">
        <v>64</v>
      </c>
      <c r="E31" s="133" t="str">
        <f t="shared" si="0"/>
        <v/>
      </c>
      <c r="F31" s="19"/>
      <c r="G31" s="19"/>
      <c r="H31" s="19"/>
      <c r="I31" s="19"/>
      <c r="J31" s="19"/>
      <c r="K31" s="19"/>
      <c r="L31" s="19"/>
      <c r="O31" s="19"/>
      <c r="P31" s="19"/>
      <c r="Q31" s="19"/>
      <c r="R31" s="19"/>
      <c r="S31" s="19"/>
      <c r="T31" s="19"/>
      <c r="U31" s="19"/>
      <c r="V31" s="19"/>
      <c r="W31" s="19"/>
      <c r="X31" s="19"/>
      <c r="Y31" s="19"/>
    </row>
    <row r="32" spans="2:30" ht="12" customHeight="1">
      <c r="B32" s="140" t="str">
        <f>IF( ISBLANK('03.Muestra'!$C21),"",'03.Muestra'!$C21)</f>
        <v>Buscador</v>
      </c>
      <c r="C32" s="140" t="str">
        <f>IF( ISBLANK('03.Muestra'!$E21),"",'03.Muestra'!$E21)</f>
        <v>https://sedejudicial.madrid.org/search/node/prueba</v>
      </c>
      <c r="D32" s="164" t="s">
        <v>64</v>
      </c>
      <c r="E32" s="133" t="str">
        <f t="shared" si="0"/>
        <v/>
      </c>
      <c r="F32" s="19"/>
      <c r="G32" s="19"/>
      <c r="H32" s="19"/>
      <c r="I32" s="19"/>
      <c r="J32" s="19"/>
      <c r="K32" s="19"/>
      <c r="L32" s="19"/>
      <c r="O32" s="19"/>
      <c r="P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W35" s="19"/>
      <c r="X35" s="19"/>
      <c r="Y35" s="19"/>
    </row>
    <row r="36" spans="2:25" ht="12" customHeight="1">
      <c r="B36" s="140" t="str">
        <f>IF( ISBLANK('03.Muestra'!$C25),"",'03.Muestra'!$C25)</f>
        <v/>
      </c>
      <c r="C36" s="140" t="str">
        <f>IF( ISBLANK('03.Muestra'!$E25),"",'03.Muestra'!$E25)</f>
        <v/>
      </c>
      <c r="D36" s="164"/>
      <c r="E36" s="133" t="str">
        <f t="shared" si="0"/>
        <v/>
      </c>
      <c r="F36" s="19"/>
      <c r="G36" s="19"/>
      <c r="H36" s="19"/>
      <c r="I36" s="19"/>
      <c r="J36" s="19"/>
      <c r="K36" s="19"/>
      <c r="W36" s="19"/>
      <c r="X36" s="19"/>
      <c r="Y36" s="19"/>
    </row>
    <row r="37" spans="2:25" ht="12" customHeight="1">
      <c r="B37" s="140" t="str">
        <f>IF( ISBLANK('03.Muestra'!$C26),"",'03.Muestra'!$C26)</f>
        <v/>
      </c>
      <c r="C37" s="140" t="str">
        <f>IF( ISBLANK('03.Muestra'!$E26),"",'03.Muestra'!$E26)</f>
        <v/>
      </c>
      <c r="D37" s="164"/>
      <c r="E37" s="133" t="str">
        <f t="shared" si="0"/>
        <v/>
      </c>
      <c r="F37" s="19"/>
      <c r="G37" s="19"/>
      <c r="H37" s="19"/>
      <c r="I37" s="19"/>
      <c r="J37" s="19"/>
      <c r="K37" s="19"/>
      <c r="L37" s="19"/>
      <c r="Q37" s="19"/>
      <c r="W37" s="19"/>
      <c r="X37" s="19"/>
      <c r="Y37" s="19"/>
    </row>
    <row r="38" spans="2:25" ht="12" customHeight="1">
      <c r="B38" s="140" t="str">
        <f>IF( ISBLANK('03.Muestra'!$C27),"",'03.Muestra'!$C27)</f>
        <v/>
      </c>
      <c r="C38" s="140" t="str">
        <f>IF( ISBLANK('03.Muestra'!$E27),"",'03.Muestra'!$E27)</f>
        <v/>
      </c>
      <c r="D38" s="164"/>
      <c r="E38" s="133" t="str">
        <f t="shared" si="0"/>
        <v/>
      </c>
      <c r="F38" s="19"/>
      <c r="G38" s="19"/>
      <c r="H38" s="19"/>
      <c r="I38" s="19"/>
      <c r="J38" s="19"/>
      <c r="K38" s="19"/>
      <c r="L38" s="19"/>
      <c r="Q38" s="19"/>
      <c r="W38" s="19"/>
      <c r="X38" s="19"/>
      <c r="Y38" s="19"/>
    </row>
    <row r="39" spans="2:25" ht="12" customHeight="1">
      <c r="B39" s="140" t="str">
        <f>IF( ISBLANK('03.Muestra'!$C28),"",'03.Muestra'!$C28)</f>
        <v/>
      </c>
      <c r="C39" s="140" t="str">
        <f>IF( ISBLANK('03.Muestra'!$E28),"",'03.Muestra'!$E28)</f>
        <v/>
      </c>
      <c r="D39" s="164" t="str">
        <f t="shared" ref="D39:D53" si="1">IF(AND(B39&lt;&gt;"",C39&lt;&gt;""),"N/T","")</f>
        <v/>
      </c>
      <c r="E39" s="133" t="str">
        <f t="shared" si="0"/>
        <v/>
      </c>
      <c r="F39" s="19"/>
      <c r="G39" s="19"/>
      <c r="H39" s="19"/>
      <c r="I39" s="19"/>
      <c r="J39" s="19"/>
      <c r="K39" s="19"/>
      <c r="L39" s="19"/>
      <c r="Q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I46" s="19"/>
      <c r="J46" s="19"/>
      <c r="K46" s="19"/>
      <c r="L46" s="19"/>
      <c r="Q46" s="19"/>
      <c r="R46" s="19"/>
      <c r="S46" s="151"/>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I47" s="19"/>
      <c r="J47" s="19"/>
      <c r="K47" s="19"/>
      <c r="L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I48" s="19"/>
      <c r="J48" s="19"/>
      <c r="K48" s="19"/>
      <c r="L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I49" s="19"/>
      <c r="J49" s="19"/>
      <c r="K49" s="19"/>
      <c r="L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I50" s="19"/>
      <c r="J50" s="19"/>
      <c r="K50" s="19"/>
      <c r="L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I51" s="19"/>
      <c r="J51" s="19"/>
      <c r="K51" s="19"/>
      <c r="L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I52" s="19"/>
      <c r="J52" s="19"/>
      <c r="K52" s="19"/>
      <c r="L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I53" s="19"/>
      <c r="J53" s="19"/>
      <c r="K53" s="19"/>
      <c r="L53" s="19"/>
      <c r="Q53" s="19"/>
      <c r="R53" s="19"/>
      <c r="S53" s="19"/>
      <c r="T53" s="19"/>
      <c r="U53" s="19"/>
      <c r="V53" s="19"/>
      <c r="W53" s="19"/>
      <c r="X53" s="19"/>
      <c r="Y53" s="19"/>
    </row>
    <row r="54" spans="2:25" ht="12" customHeight="1">
      <c r="B54" s="19"/>
      <c r="C54" s="19"/>
      <c r="D54" s="133"/>
      <c r="E54" s="133"/>
      <c r="F54" s="19"/>
      <c r="G54" s="19"/>
      <c r="H54" s="19"/>
      <c r="I54" s="19"/>
      <c r="J54" s="19"/>
      <c r="K54" s="19"/>
      <c r="L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77</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https://sedejudicial.madrid.org/</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https://sedejudicial.madrid.org/conozcalasede</v>
      </c>
      <c r="D58" s="164" t="s">
        <v>73</v>
      </c>
      <c r="E58" s="133" t="str">
        <f t="shared" si="2"/>
        <v/>
      </c>
      <c r="F58" s="147">
        <f ca="1">COUNTIF($D57:INDIRECT("$D" &amp;  SUM(ROW()-1,'03.Muestra'!$D$45)-1),F57)</f>
        <v>0</v>
      </c>
      <c r="G58" s="147">
        <f ca="1">COUNTIF($D57:INDIRECT("$D" &amp;  SUM(ROW()-1,'03.Muestra'!$D$45)-1),G57)</f>
        <v>0</v>
      </c>
      <c r="H58" s="147">
        <f ca="1">COUNTIF($D57:INDIRECT("$D" &amp;  SUM(ROW()-1,'03.Muestra'!$D$45)-1),H57)</f>
        <v>14</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Tramites</v>
      </c>
      <c r="C59" s="140" t="str">
        <f>IF( ISBLANK('03.Muestra'!$E10),"",'03.Muestra'!$E10)</f>
        <v>https://sedejudicial.madrid.org/tramitesyservicios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https://sedejudicial.madrid.org/ayuda</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Carta de Derechos</v>
      </c>
      <c r="C61" s="140" t="str">
        <f>IF( ISBLANK('03.Muestra'!$E12),"",'03.Muestra'!$E12)</f>
        <v>https://sedejudicial.madrid.org/conozcalasede#views-row-9</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Firmas y certificados</v>
      </c>
      <c r="C62" s="140" t="str">
        <f>IF( ISBLANK('03.Muestra'!$E13),"",'03.Muestra'!$E13)</f>
        <v>https://sedejudicial.madrid.org/conozcalasede#views-row-2</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Verificación</v>
      </c>
      <c r="C63" s="140" t="str">
        <f>IF( ISBLANK('03.Muestra'!$E14),"",'03.Muestra'!$E14)</f>
        <v>https://sedejudicial.madrid.org/conozcalasede#views-row-3</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Sugerencias y quejas</v>
      </c>
      <c r="C64" s="140" t="str">
        <f>IF( ISBLANK('03.Muestra'!$E15),"",'03.Muestra'!$E15)</f>
        <v>https://sedejudicial.madrid.org/conozcalasede#views-row-10</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Protección de datos</v>
      </c>
      <c r="C65" s="140" t="str">
        <f>IF( ISBLANK('03.Muestra'!$E16),"",'03.Muestra'!$E16)</f>
        <v>https://sedejudicial.madrid.org/conozcalasede#views-row-11</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Apoderamiento Apud Acta</v>
      </c>
      <c r="C66" s="140" t="str">
        <f>IF( ISBLANK('03.Muestra'!$E17),"",'03.Muestra'!$E17)</f>
        <v>https://sedejudicial.madrid.org/tramitesyservicios#views-row-8</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Presentación de escritos</v>
      </c>
      <c r="C67" s="140" t="str">
        <f>IF( ISBLANK('03.Muestra'!$E18),"",'03.Muestra'!$E18)</f>
        <v>https://sedejudicial.madrid.org/tramitesyservicios#views-row-13</v>
      </c>
      <c r="D67" s="164" t="s">
        <v>73</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Consulta de Asuntos Judiciales</v>
      </c>
      <c r="C68" s="140" t="str">
        <f>IF( ISBLANK('03.Muestra'!$E19),"",'03.Muestra'!$E19)</f>
        <v>https://sedejudicial.madrid.org/tramitesyservicios#views-row-14</v>
      </c>
      <c r="D68" s="164" t="s">
        <v>73</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Requisitos técnicos</v>
      </c>
      <c r="C69" s="140" t="str">
        <f>IF( ISBLANK('03.Muestra'!$E20),"",'03.Muestra'!$E20)</f>
        <v>https://sedejudicial.madrid.org/ayuda#views-row-18</v>
      </c>
      <c r="D69" s="164" t="s">
        <v>73</v>
      </c>
      <c r="E69" s="133" t="str">
        <f t="shared" si="2"/>
        <v/>
      </c>
      <c r="F69" s="19"/>
      <c r="G69" s="19"/>
      <c r="H69" s="19"/>
      <c r="I69" s="19"/>
      <c r="J69" s="19"/>
      <c r="K69" s="19"/>
      <c r="L69" s="19"/>
      <c r="M69" s="19"/>
      <c r="N69" s="19"/>
      <c r="O69" s="19"/>
      <c r="P69" s="19"/>
      <c r="Q69" s="19"/>
      <c r="R69" s="19"/>
      <c r="S69" s="19"/>
      <c r="T69" s="19"/>
      <c r="U69" s="19"/>
      <c r="V69" s="19"/>
      <c r="W69" s="19"/>
      <c r="X69" s="19"/>
      <c r="Y69" s="19"/>
    </row>
    <row r="70" spans="2:25" ht="12" customHeight="1">
      <c r="B70" s="140" t="str">
        <f>IF( ISBLANK('03.Muestra'!$C21),"",'03.Muestra'!$C21)</f>
        <v>Buscador</v>
      </c>
      <c r="C70" s="140" t="str">
        <f>IF( ISBLANK('03.Muestra'!$E21),"",'03.Muestra'!$E21)</f>
        <v>https://sedejudicial.madrid.org/search/node/prueba</v>
      </c>
      <c r="D70" s="164" t="s">
        <v>73</v>
      </c>
      <c r="E70" s="133" t="str">
        <f t="shared" si="2"/>
        <v/>
      </c>
      <c r="F70" s="19"/>
      <c r="G70" s="19"/>
      <c r="H70" s="19"/>
      <c r="I70" s="19"/>
      <c r="J70" s="19"/>
      <c r="K70" s="19"/>
      <c r="L70" s="19"/>
      <c r="M70" s="19"/>
      <c r="N70" s="19"/>
      <c r="O70" s="19"/>
      <c r="P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M71" s="19"/>
      <c r="N71" s="19"/>
      <c r="O71" s="19"/>
      <c r="P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M72" s="19"/>
      <c r="N72" s="19"/>
      <c r="O72" s="19"/>
      <c r="P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M73" s="19"/>
      <c r="N73" s="19"/>
      <c r="O73" s="19"/>
      <c r="P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M74" s="19"/>
      <c r="N74" s="19"/>
      <c r="O74" s="19"/>
      <c r="P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M75" s="19"/>
      <c r="N75" s="19"/>
      <c r="O75" s="19"/>
      <c r="P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M76" s="19"/>
      <c r="N76" s="19"/>
      <c r="O76" s="19"/>
      <c r="P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M77" s="19"/>
      <c r="N77" s="19"/>
      <c r="O77" s="19"/>
      <c r="P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M78" s="19"/>
      <c r="N78" s="19"/>
      <c r="O78" s="19"/>
      <c r="P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M79" s="19"/>
      <c r="N79" s="19"/>
      <c r="O79" s="19"/>
      <c r="P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33"/>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78</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https://sedejudicial.madrid.org/</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https://sedejudicial.madrid.org/conozcalasede</v>
      </c>
      <c r="D96" s="164" t="s">
        <v>73</v>
      </c>
      <c r="E96" s="133" t="str">
        <f t="shared" si="4"/>
        <v/>
      </c>
      <c r="F96" s="147">
        <f ca="1">COUNTIF($D95:INDIRECT("$D" &amp;  SUM(ROW()-1,'03.Muestra'!$D$45)-1),F95)</f>
        <v>0</v>
      </c>
      <c r="G96" s="147">
        <f ca="1">COUNTIF($D95:INDIRECT("$D" &amp;  SUM(ROW()-1,'03.Muestra'!$D$45)-1),G95)</f>
        <v>0</v>
      </c>
      <c r="H96" s="147">
        <f ca="1">COUNTIF($D95:INDIRECT("$D" &amp;  SUM(ROW()-1,'03.Muestra'!$D$45)-1),H95)</f>
        <v>14</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Tramites</v>
      </c>
      <c r="C97" s="140" t="str">
        <f>IF( ISBLANK('03.Muestra'!$E10),"",'03.Muestra'!$E10)</f>
        <v>https://sedejudicial.madrid.org/tramitesyservicios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https://sedejudicial.madrid.org/ayuda</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Carta de Derechos</v>
      </c>
      <c r="C99" s="140" t="str">
        <f>IF( ISBLANK('03.Muestra'!$E12),"",'03.Muestra'!$E12)</f>
        <v>https://sedejudicial.madrid.org/conozcalasede#views-row-9</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Firmas y certificados</v>
      </c>
      <c r="C100" s="140" t="str">
        <f>IF( ISBLANK('03.Muestra'!$E13),"",'03.Muestra'!$E13)</f>
        <v>https://sedejudicial.madrid.org/conozcalasede#views-row-2</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Verificación</v>
      </c>
      <c r="C101" s="140" t="str">
        <f>IF( ISBLANK('03.Muestra'!$E14),"",'03.Muestra'!$E14)</f>
        <v>https://sedejudicial.madrid.org/conozcalasede#views-row-3</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Sugerencias y quejas</v>
      </c>
      <c r="C102" s="140" t="str">
        <f>IF( ISBLANK('03.Muestra'!$E15),"",'03.Muestra'!$E15)</f>
        <v>https://sedejudicial.madrid.org/conozcalasede#views-row-10</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Protección de datos</v>
      </c>
      <c r="C103" s="140" t="str">
        <f>IF( ISBLANK('03.Muestra'!$E16),"",'03.Muestra'!$E16)</f>
        <v>https://sedejudicial.madrid.org/conozcalasede#views-row-11</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Apoderamiento Apud Acta</v>
      </c>
      <c r="C104" s="140" t="str">
        <f>IF( ISBLANK('03.Muestra'!$E17),"",'03.Muestra'!$E17)</f>
        <v>https://sedejudicial.madrid.org/tramitesyservicios#views-row-8</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Presentación de escritos</v>
      </c>
      <c r="C105" s="140" t="str">
        <f>IF( ISBLANK('03.Muestra'!$E18),"",'03.Muestra'!$E18)</f>
        <v>https://sedejudicial.madrid.org/tramitesyservicios#views-row-13</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Consulta de Asuntos Judiciales</v>
      </c>
      <c r="C106" s="140" t="str">
        <f>IF( ISBLANK('03.Muestra'!$E19),"",'03.Muestra'!$E19)</f>
        <v>https://sedejudicial.madrid.org/tramitesyservicios#views-row-14</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4.15" customHeight="1">
      <c r="B107" s="140" t="str">
        <f>IF( ISBLANK('03.Muestra'!$C20),"",'03.Muestra'!$C20)</f>
        <v>Requisitos técnicos</v>
      </c>
      <c r="C107" s="140" t="str">
        <f>IF( ISBLANK('03.Muestra'!$E20),"",'03.Muestra'!$E20)</f>
        <v>https://sedejudicial.madrid.org/ayuda#views-row-18</v>
      </c>
      <c r="D107" s="164" t="s">
        <v>73</v>
      </c>
      <c r="E107" s="133"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2:25" ht="14.15" customHeight="1">
      <c r="B108" s="140" t="str">
        <f>IF( ISBLANK('03.Muestra'!$C21),"",'03.Muestra'!$C21)</f>
        <v>Buscador</v>
      </c>
      <c r="C108" s="140" t="str">
        <f>IF( ISBLANK('03.Muestra'!$E21),"",'03.Muestra'!$E21)</f>
        <v>https://sedejudicial.madrid.org/search/node/prueba</v>
      </c>
      <c r="D108" s="164" t="s">
        <v>73</v>
      </c>
      <c r="E108" s="133"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2:25" ht="14.15" customHeight="1">
      <c r="B109" s="140" t="str">
        <f>IF( ISBLANK('03.Muestra'!$C22),"",'03.Muestra'!$C22)</f>
        <v/>
      </c>
      <c r="C109" s="140" t="str">
        <f>IF( ISBLANK('03.Muestra'!$E22),"",'03.Muestra'!$E22)</f>
        <v/>
      </c>
      <c r="D109" s="164"/>
      <c r="E109" s="133"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2:25" ht="14.15" customHeight="1">
      <c r="B110" s="140" t="str">
        <f>IF( ISBLANK('03.Muestra'!$C23),"",'03.Muestra'!$C23)</f>
        <v/>
      </c>
      <c r="C110" s="140" t="str">
        <f>IF( ISBLANK('03.Muestra'!$E23),"",'03.Muestra'!$E23)</f>
        <v/>
      </c>
      <c r="D110" s="164"/>
      <c r="E110" s="133"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2:25" ht="14.15" customHeight="1">
      <c r="B111" s="140" t="str">
        <f>IF( ISBLANK('03.Muestra'!$C24),"",'03.Muestra'!$C24)</f>
        <v/>
      </c>
      <c r="C111" s="140" t="str">
        <f>IF( ISBLANK('03.Muestra'!$E24),"",'03.Muestra'!$E24)</f>
        <v/>
      </c>
      <c r="D111" s="164"/>
      <c r="E111" s="133"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2:25" ht="14.15" customHeight="1">
      <c r="B112" s="140" t="str">
        <f>IF( ISBLANK('03.Muestra'!$C25),"",'03.Muestra'!$C25)</f>
        <v/>
      </c>
      <c r="C112" s="140" t="str">
        <f>IF( ISBLANK('03.Muestra'!$E25),"",'03.Muestra'!$E25)</f>
        <v/>
      </c>
      <c r="D112" s="164"/>
      <c r="E112" s="133"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2:25" ht="14.15" customHeight="1">
      <c r="B113" s="140" t="str">
        <f>IF( ISBLANK('03.Muestra'!$C26),"",'03.Muestra'!$C26)</f>
        <v/>
      </c>
      <c r="C113" s="140" t="str">
        <f>IF( ISBLANK('03.Muestra'!$E26),"",'03.Muestra'!$E26)</f>
        <v/>
      </c>
      <c r="D113" s="164"/>
      <c r="E113" s="133"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2:25" ht="14.15"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2:25" ht="14.15"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2:25" ht="14.15"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2:25" ht="14.15"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33"/>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79</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https://sedejudicial.madrid.org/</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Conozca la sede</v>
      </c>
      <c r="C134" s="140" t="str">
        <f>IF( ISBLANK('03.Muestra'!$E9),"",'03.Muestra'!$E9)</f>
        <v>https://sedejudicial.madrid.org/conozcalasede</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14</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Tramites</v>
      </c>
      <c r="C135" s="140" t="str">
        <f>IF( ISBLANK('03.Muestra'!$E10),"",'03.Muestra'!$E10)</f>
        <v>https://sedejudicial.madrid.org/tramitesyservicios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Ayuda</v>
      </c>
      <c r="C136" s="140" t="str">
        <f>IF( ISBLANK('03.Muestra'!$E11),"",'03.Muestra'!$E11)</f>
        <v>https://sedejudicial.madrid.org/ayuda</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Carta de Derechos</v>
      </c>
      <c r="C137" s="140" t="str">
        <f>IF( ISBLANK('03.Muestra'!$E12),"",'03.Muestra'!$E12)</f>
        <v>https://sedejudicial.madrid.org/conozcalasede#views-row-9</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Firmas y certificados</v>
      </c>
      <c r="C138" s="140" t="str">
        <f>IF( ISBLANK('03.Muestra'!$E13),"",'03.Muestra'!$E13)</f>
        <v>https://sedejudicial.madrid.org/conozcalasede#views-row-2</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Verificación</v>
      </c>
      <c r="C139" s="140" t="str">
        <f>IF( ISBLANK('03.Muestra'!$E14),"",'03.Muestra'!$E14)</f>
        <v>https://sedejudicial.madrid.org/conozcalasede#views-row-3</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Sugerencias y quejas</v>
      </c>
      <c r="C140" s="140" t="str">
        <f>IF( ISBLANK('03.Muestra'!$E15),"",'03.Muestra'!$E15)</f>
        <v>https://sedejudicial.madrid.org/conozcalasede#views-row-10</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Protección de datos</v>
      </c>
      <c r="C141" s="140" t="str">
        <f>IF( ISBLANK('03.Muestra'!$E16),"",'03.Muestra'!$E16)</f>
        <v>https://sedejudicial.madrid.org/conozcalasede#views-row-11</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Apoderamiento Apud Acta</v>
      </c>
      <c r="C142" s="140" t="str">
        <f>IF( ISBLANK('03.Muestra'!$E17),"",'03.Muestra'!$E17)</f>
        <v>https://sedejudicial.madrid.org/tramitesyservicios#views-row-8</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Presentación de escritos</v>
      </c>
      <c r="C143" s="140" t="str">
        <f>IF( ISBLANK('03.Muestra'!$E18),"",'03.Muestra'!$E18)</f>
        <v>https://sedejudicial.madrid.org/tramitesyservicios#views-row-13</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Consulta de Asuntos Judiciales</v>
      </c>
      <c r="C144" s="140" t="str">
        <f>IF( ISBLANK('03.Muestra'!$E19),"",'03.Muestra'!$E19)</f>
        <v>https://sedejudicial.madrid.org/tramitesyservicios#views-row-14</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4.15" customHeight="1">
      <c r="B145" s="140" t="str">
        <f>IF( ISBLANK('03.Muestra'!$C20),"",'03.Muestra'!$C20)</f>
        <v>Requisitos técnicos</v>
      </c>
      <c r="C145" s="140" t="str">
        <f>IF( ISBLANK('03.Muestra'!$E20),"",'03.Muestra'!$E20)</f>
        <v>https://sedejudicial.madrid.org/ayuda#views-row-18</v>
      </c>
      <c r="D145" s="164" t="s">
        <v>73</v>
      </c>
      <c r="E145" s="133" t="str">
        <f t="shared" si="6"/>
        <v/>
      </c>
      <c r="F145" s="19"/>
      <c r="G145" s="19"/>
      <c r="H145" s="19"/>
      <c r="I145" s="19"/>
      <c r="J145" s="19"/>
      <c r="K145" s="19"/>
      <c r="L145" s="19"/>
      <c r="M145" s="19"/>
      <c r="N145" s="19"/>
      <c r="O145" s="19"/>
      <c r="P145" s="19"/>
      <c r="Q145" s="19"/>
      <c r="R145" s="19"/>
      <c r="S145" s="19"/>
      <c r="T145" s="19"/>
      <c r="U145" s="19"/>
      <c r="V145" s="19"/>
      <c r="W145" s="19"/>
      <c r="X145" s="19"/>
      <c r="Y145" s="19"/>
    </row>
    <row r="146" spans="2:25" ht="14.15" customHeight="1">
      <c r="B146" s="140" t="str">
        <f>IF( ISBLANK('03.Muestra'!$C21),"",'03.Muestra'!$C21)</f>
        <v>Buscador</v>
      </c>
      <c r="C146" s="140" t="str">
        <f>IF( ISBLANK('03.Muestra'!$E21),"",'03.Muestra'!$E21)</f>
        <v>https://sedejudicial.madrid.org/search/node/prueba</v>
      </c>
      <c r="D146" s="164" t="s">
        <v>73</v>
      </c>
      <c r="E146" s="133" t="str">
        <f t="shared" si="6"/>
        <v/>
      </c>
      <c r="F146" s="19"/>
      <c r="G146" s="19"/>
      <c r="H146" s="19"/>
      <c r="I146" s="19"/>
      <c r="J146" s="19"/>
      <c r="K146" s="19"/>
      <c r="L146" s="19"/>
      <c r="M146" s="19"/>
      <c r="N146" s="19"/>
      <c r="O146" s="19"/>
      <c r="P146" s="19"/>
      <c r="Q146" s="19"/>
      <c r="R146" s="19"/>
      <c r="S146" s="19"/>
      <c r="T146" s="19"/>
      <c r="U146" s="19"/>
      <c r="V146" s="19"/>
      <c r="W146" s="19"/>
      <c r="X146" s="19"/>
      <c r="Y146" s="19"/>
    </row>
    <row r="147" spans="2:25" ht="14.15" customHeight="1">
      <c r="B147" s="140" t="str">
        <f>IF( ISBLANK('03.Muestra'!$C22),"",'03.Muestra'!$C22)</f>
        <v/>
      </c>
      <c r="C147" s="140" t="str">
        <f>IF( ISBLANK('03.Muestra'!$E22),"",'03.Muestra'!$E22)</f>
        <v/>
      </c>
      <c r="D147" s="164"/>
      <c r="E147" s="133" t="str">
        <f t="shared" si="6"/>
        <v/>
      </c>
      <c r="F147" s="19"/>
      <c r="G147" s="19"/>
      <c r="H147" s="19"/>
      <c r="I147" s="19"/>
      <c r="J147" s="19"/>
      <c r="K147" s="19"/>
      <c r="L147" s="19"/>
      <c r="M147" s="19"/>
      <c r="N147" s="19"/>
      <c r="O147" s="19"/>
      <c r="P147" s="19"/>
      <c r="Q147" s="19"/>
      <c r="R147" s="19"/>
      <c r="S147" s="19"/>
      <c r="T147" s="19"/>
      <c r="U147" s="19"/>
      <c r="V147" s="19"/>
      <c r="W147" s="19"/>
      <c r="X147" s="19"/>
      <c r="Y147" s="19"/>
    </row>
    <row r="148" spans="2:25" ht="14.15" customHeight="1">
      <c r="B148" s="140" t="str">
        <f>IF( ISBLANK('03.Muestra'!$C23),"",'03.Muestra'!$C23)</f>
        <v/>
      </c>
      <c r="C148" s="140" t="str">
        <f>IF( ISBLANK('03.Muestra'!$E23),"",'03.Muestra'!$E23)</f>
        <v/>
      </c>
      <c r="D148" s="164"/>
      <c r="E148" s="133" t="str">
        <f t="shared" si="6"/>
        <v/>
      </c>
      <c r="F148" s="19"/>
      <c r="G148" s="19"/>
      <c r="H148" s="19"/>
      <c r="I148" s="19"/>
      <c r="J148" s="19"/>
      <c r="K148" s="19"/>
      <c r="L148" s="19"/>
      <c r="M148" s="19"/>
      <c r="N148" s="19"/>
      <c r="O148" s="19"/>
      <c r="P148" s="19"/>
      <c r="Q148" s="19"/>
      <c r="R148" s="19"/>
      <c r="S148" s="19"/>
      <c r="T148" s="19"/>
      <c r="U148" s="19"/>
      <c r="V148" s="19"/>
      <c r="W148" s="19"/>
      <c r="X148" s="19"/>
      <c r="Y148" s="19"/>
    </row>
    <row r="149" spans="2:25" ht="14.15" customHeight="1">
      <c r="B149" s="140" t="str">
        <f>IF( ISBLANK('03.Muestra'!$C24),"",'03.Muestra'!$C24)</f>
        <v/>
      </c>
      <c r="C149" s="140" t="str">
        <f>IF( ISBLANK('03.Muestra'!$E24),"",'03.Muestra'!$E24)</f>
        <v/>
      </c>
      <c r="D149" s="164"/>
      <c r="E149" s="133" t="str">
        <f t="shared" si="6"/>
        <v/>
      </c>
      <c r="F149" s="19"/>
      <c r="G149" s="19"/>
      <c r="H149" s="19"/>
      <c r="I149" s="19"/>
      <c r="J149" s="19"/>
      <c r="K149" s="19"/>
      <c r="L149" s="19"/>
      <c r="M149" s="19"/>
      <c r="N149" s="19"/>
      <c r="O149" s="19"/>
      <c r="P149" s="19"/>
      <c r="Q149" s="19"/>
      <c r="R149" s="19"/>
      <c r="S149" s="19"/>
      <c r="T149" s="19"/>
      <c r="U149" s="19"/>
      <c r="V149" s="19"/>
      <c r="W149" s="19"/>
      <c r="X149" s="19"/>
      <c r="Y149" s="19"/>
    </row>
    <row r="150" spans="2:25" ht="14.15" customHeight="1">
      <c r="B150" s="140" t="str">
        <f>IF( ISBLANK('03.Muestra'!$C25),"",'03.Muestra'!$C25)</f>
        <v/>
      </c>
      <c r="C150" s="140" t="str">
        <f>IF( ISBLANK('03.Muestra'!$E25),"",'03.Muestra'!$E25)</f>
        <v/>
      </c>
      <c r="D150" s="164"/>
      <c r="E150" s="133" t="str">
        <f t="shared" si="6"/>
        <v/>
      </c>
      <c r="F150" s="19"/>
      <c r="G150" s="19"/>
      <c r="H150" s="19"/>
      <c r="I150" s="19"/>
      <c r="J150" s="19"/>
      <c r="K150" s="19"/>
      <c r="L150" s="19"/>
      <c r="M150" s="19"/>
      <c r="N150" s="19"/>
      <c r="O150" s="19"/>
      <c r="P150" s="19"/>
      <c r="Q150" s="19"/>
      <c r="R150" s="19"/>
      <c r="S150" s="19"/>
      <c r="T150" s="19"/>
      <c r="U150" s="19"/>
      <c r="V150" s="19"/>
      <c r="W150" s="19"/>
      <c r="X150" s="19"/>
      <c r="Y150" s="19"/>
    </row>
    <row r="151" spans="2:25" ht="14.15" customHeight="1">
      <c r="B151" s="140" t="str">
        <f>IF( ISBLANK('03.Muestra'!$C26),"",'03.Muestra'!$C26)</f>
        <v/>
      </c>
      <c r="C151" s="140" t="str">
        <f>IF( ISBLANK('03.Muestra'!$E26),"",'03.Muestra'!$E26)</f>
        <v/>
      </c>
      <c r="D151" s="164"/>
      <c r="E151" s="133" t="str">
        <f t="shared" si="6"/>
        <v/>
      </c>
      <c r="F151" s="19"/>
      <c r="G151" s="19"/>
      <c r="H151" s="19"/>
      <c r="I151" s="19"/>
      <c r="J151" s="19"/>
      <c r="K151" s="19"/>
      <c r="L151" s="19"/>
      <c r="M151" s="19"/>
      <c r="N151" s="19"/>
      <c r="O151" s="19"/>
      <c r="P151" s="19"/>
      <c r="Q151" s="19"/>
      <c r="R151" s="19"/>
      <c r="S151" s="19"/>
      <c r="T151" s="19"/>
      <c r="U151" s="19"/>
      <c r="V151" s="19"/>
      <c r="W151" s="19"/>
      <c r="X151" s="19"/>
      <c r="Y151" s="19"/>
    </row>
    <row r="152" spans="2:25" ht="14.15"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M152" s="19"/>
      <c r="N152" s="19"/>
      <c r="O152" s="19"/>
      <c r="P152" s="19"/>
      <c r="Q152" s="19"/>
      <c r="R152" s="19"/>
      <c r="S152" s="19"/>
      <c r="T152" s="19"/>
      <c r="U152" s="19"/>
      <c r="V152" s="19"/>
      <c r="W152" s="19"/>
      <c r="X152" s="19"/>
      <c r="Y152" s="19"/>
    </row>
    <row r="153" spans="2:25" ht="14.15"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M153" s="19"/>
      <c r="N153" s="19"/>
      <c r="O153" s="19"/>
      <c r="P153" s="19"/>
      <c r="Q153" s="19"/>
      <c r="R153" s="19"/>
      <c r="S153" s="19"/>
      <c r="T153" s="19"/>
      <c r="U153" s="19"/>
      <c r="V153" s="19"/>
      <c r="W153" s="19"/>
      <c r="X153" s="19"/>
      <c r="Y153" s="19"/>
    </row>
    <row r="154" spans="2:25" ht="14.15"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M154" s="19"/>
      <c r="N154" s="19"/>
      <c r="O154" s="19"/>
      <c r="P154" s="19"/>
      <c r="Q154" s="19"/>
      <c r="R154" s="19"/>
      <c r="S154" s="19"/>
      <c r="T154" s="19"/>
      <c r="U154" s="19"/>
      <c r="V154" s="19"/>
      <c r="W154" s="19"/>
      <c r="X154" s="19"/>
      <c r="Y154" s="19"/>
    </row>
    <row r="155" spans="2:25" ht="14.15"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33"/>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9" t="s">
        <v>63</v>
      </c>
      <c r="C170" s="27" t="s">
        <v>80</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https://sedejudicial.madrid.org/</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Conozca la sede</v>
      </c>
      <c r="C172" s="140" t="str">
        <f>IF( ISBLANK('03.Muestra'!$E9),"",'03.Muestra'!$E9)</f>
        <v>https://sedejudicial.madrid.org/conozcalasede</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14</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Tramites</v>
      </c>
      <c r="C173" s="140" t="str">
        <f>IF( ISBLANK('03.Muestra'!$E10),"",'03.Muestra'!$E10)</f>
        <v>https://sedejudicial.madrid.org/tramitesyservicios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Ayuda</v>
      </c>
      <c r="C174" s="140" t="str">
        <f>IF( ISBLANK('03.Muestra'!$E11),"",'03.Muestra'!$E11)</f>
        <v>https://sedejudicial.madrid.org/ayuda</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Carta de Derechos</v>
      </c>
      <c r="C175" s="140" t="str">
        <f>IF( ISBLANK('03.Muestra'!$E12),"",'03.Muestra'!$E12)</f>
        <v>https://sedejudicial.madrid.org/conozcalasede#views-row-9</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Firmas y certificados</v>
      </c>
      <c r="C176" s="140" t="str">
        <f>IF( ISBLANK('03.Muestra'!$E13),"",'03.Muestra'!$E13)</f>
        <v>https://sedejudicial.madrid.org/conozcalasede#views-row-2</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Verificación</v>
      </c>
      <c r="C177" s="140" t="str">
        <f>IF( ISBLANK('03.Muestra'!$E14),"",'03.Muestra'!$E14)</f>
        <v>https://sedejudicial.madrid.org/conozcalasede#views-row-3</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Sugerencias y quejas</v>
      </c>
      <c r="C178" s="140" t="str">
        <f>IF( ISBLANK('03.Muestra'!$E15),"",'03.Muestra'!$E15)</f>
        <v>https://sedejudicial.madrid.org/conozcalasede#views-row-10</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Protección de datos</v>
      </c>
      <c r="C179" s="140" t="str">
        <f>IF( ISBLANK('03.Muestra'!$E16),"",'03.Muestra'!$E16)</f>
        <v>https://sedejudicial.madrid.org/conozcalasede#views-row-11</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Apoderamiento Apud Acta</v>
      </c>
      <c r="C180" s="140" t="str">
        <f>IF( ISBLANK('03.Muestra'!$E17),"",'03.Muestra'!$E17)</f>
        <v>https://sedejudicial.madrid.org/tramitesyservicios#views-row-8</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Presentación de escritos</v>
      </c>
      <c r="C181" s="140" t="str">
        <f>IF( ISBLANK('03.Muestra'!$E18),"",'03.Muestra'!$E18)</f>
        <v>https://sedejudicial.madrid.org/tramitesyservicios#views-row-13</v>
      </c>
      <c r="D181" s="164" t="s">
        <v>73</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Consulta de Asuntos Judiciales</v>
      </c>
      <c r="C182" s="140" t="str">
        <f>IF( ISBLANK('03.Muestra'!$E19),"",'03.Muestra'!$E19)</f>
        <v>https://sedejudicial.madrid.org/tramitesyservicios#views-row-14</v>
      </c>
      <c r="D182" s="164" t="s">
        <v>73</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4.15" customHeight="1">
      <c r="B183" s="140" t="str">
        <f>IF( ISBLANK('03.Muestra'!$C20),"",'03.Muestra'!$C20)</f>
        <v>Requisitos técnicos</v>
      </c>
      <c r="C183" s="140" t="str">
        <f>IF( ISBLANK('03.Muestra'!$E20),"",'03.Muestra'!$E20)</f>
        <v>https://sedejudicial.madrid.org/ayuda#views-row-18</v>
      </c>
      <c r="D183" s="164" t="s">
        <v>73</v>
      </c>
      <c r="E183" s="133" t="str">
        <f t="shared" si="8"/>
        <v/>
      </c>
      <c r="F183" s="19"/>
      <c r="G183" s="19"/>
      <c r="H183" s="19"/>
      <c r="I183" s="19"/>
      <c r="J183" s="19"/>
      <c r="K183" s="19"/>
      <c r="L183" s="19"/>
      <c r="M183" s="19"/>
      <c r="N183" s="19"/>
      <c r="O183" s="19"/>
      <c r="P183" s="19"/>
      <c r="Q183" s="19"/>
      <c r="R183" s="19"/>
      <c r="S183" s="19"/>
      <c r="T183" s="19"/>
      <c r="U183" s="19"/>
      <c r="V183" s="19"/>
      <c r="W183" s="19"/>
      <c r="X183" s="19"/>
      <c r="Y183" s="19"/>
    </row>
    <row r="184" spans="2:25" ht="14.15" customHeight="1">
      <c r="B184" s="140" t="str">
        <f>IF( ISBLANK('03.Muestra'!$C21),"",'03.Muestra'!$C21)</f>
        <v>Buscador</v>
      </c>
      <c r="C184" s="140" t="str">
        <f>IF( ISBLANK('03.Muestra'!$E21),"",'03.Muestra'!$E21)</f>
        <v>https://sedejudicial.madrid.org/search/node/prueba</v>
      </c>
      <c r="D184" s="164" t="s">
        <v>73</v>
      </c>
      <c r="E184" s="133" t="str">
        <f t="shared" si="8"/>
        <v/>
      </c>
      <c r="F184" s="19"/>
      <c r="G184" s="19"/>
      <c r="H184" s="19"/>
      <c r="I184" s="19"/>
      <c r="J184" s="19"/>
      <c r="K184" s="19"/>
      <c r="L184" s="19"/>
      <c r="M184" s="19"/>
      <c r="N184" s="19"/>
      <c r="O184" s="19"/>
      <c r="P184" s="19"/>
      <c r="Q184" s="19"/>
      <c r="R184" s="19"/>
      <c r="S184" s="19"/>
      <c r="T184" s="19"/>
      <c r="U184" s="19"/>
      <c r="V184" s="19"/>
      <c r="W184" s="19"/>
      <c r="X184" s="19"/>
      <c r="Y184" s="19"/>
    </row>
    <row r="185" spans="2:25" ht="14.15" customHeight="1">
      <c r="B185" s="140" t="str">
        <f>IF( ISBLANK('03.Muestra'!$C22),"",'03.Muestra'!$C22)</f>
        <v/>
      </c>
      <c r="C185" s="140" t="str">
        <f>IF( ISBLANK('03.Muestra'!$E22),"",'03.Muestra'!$E22)</f>
        <v/>
      </c>
      <c r="D185" s="164"/>
      <c r="E185" s="133" t="str">
        <f t="shared" si="8"/>
        <v/>
      </c>
      <c r="F185" s="19"/>
      <c r="G185" s="19"/>
      <c r="H185" s="19"/>
      <c r="I185" s="19"/>
      <c r="J185" s="19"/>
      <c r="K185" s="19"/>
      <c r="L185" s="19"/>
      <c r="M185" s="19"/>
      <c r="N185" s="19"/>
      <c r="O185" s="19"/>
      <c r="P185" s="19"/>
      <c r="Q185" s="19"/>
      <c r="R185" s="19"/>
      <c r="S185" s="19"/>
      <c r="T185" s="19"/>
      <c r="U185" s="19"/>
      <c r="V185" s="19"/>
      <c r="W185" s="19"/>
      <c r="X185" s="19"/>
      <c r="Y185" s="19"/>
    </row>
    <row r="186" spans="2:25" ht="14.15" customHeight="1">
      <c r="B186" s="140" t="str">
        <f>IF( ISBLANK('03.Muestra'!$C23),"",'03.Muestra'!$C23)</f>
        <v/>
      </c>
      <c r="C186" s="140" t="str">
        <f>IF( ISBLANK('03.Muestra'!$E23),"",'03.Muestra'!$E23)</f>
        <v/>
      </c>
      <c r="D186" s="164"/>
      <c r="E186" s="133" t="str">
        <f t="shared" si="8"/>
        <v/>
      </c>
      <c r="F186" s="19"/>
      <c r="G186" s="19"/>
      <c r="H186" s="19"/>
      <c r="I186" s="19"/>
      <c r="J186" s="19"/>
      <c r="K186" s="19"/>
      <c r="L186" s="19"/>
      <c r="M186" s="19"/>
      <c r="N186" s="19"/>
      <c r="O186" s="19"/>
      <c r="P186" s="19"/>
      <c r="Q186" s="19"/>
      <c r="R186" s="19"/>
      <c r="S186" s="19"/>
      <c r="T186" s="19"/>
      <c r="U186" s="19"/>
      <c r="V186" s="19"/>
      <c r="W186" s="19"/>
      <c r="X186" s="19"/>
      <c r="Y186" s="19"/>
    </row>
    <row r="187" spans="2:25" ht="14.15" customHeight="1">
      <c r="B187" s="140" t="str">
        <f>IF( ISBLANK('03.Muestra'!$C24),"",'03.Muestra'!$C24)</f>
        <v/>
      </c>
      <c r="C187" s="140" t="str">
        <f>IF( ISBLANK('03.Muestra'!$E24),"",'03.Muestra'!$E24)</f>
        <v/>
      </c>
      <c r="D187" s="164"/>
      <c r="E187" s="133" t="str">
        <f t="shared" si="8"/>
        <v/>
      </c>
      <c r="F187" s="19"/>
      <c r="G187" s="19"/>
      <c r="H187" s="19"/>
      <c r="I187" s="19"/>
      <c r="J187" s="19"/>
      <c r="K187" s="19"/>
      <c r="L187" s="19"/>
      <c r="M187" s="19"/>
      <c r="N187" s="19"/>
      <c r="O187" s="19"/>
      <c r="P187" s="19"/>
      <c r="Q187" s="19"/>
      <c r="R187" s="19"/>
      <c r="S187" s="19"/>
      <c r="T187" s="19"/>
      <c r="U187" s="19"/>
      <c r="V187" s="19"/>
      <c r="W187" s="19"/>
      <c r="X187" s="19"/>
      <c r="Y187" s="19"/>
    </row>
    <row r="188" spans="2:25" ht="14.15" customHeight="1">
      <c r="B188" s="140" t="str">
        <f>IF( ISBLANK('03.Muestra'!$C25),"",'03.Muestra'!$C25)</f>
        <v/>
      </c>
      <c r="C188" s="140" t="str">
        <f>IF( ISBLANK('03.Muestra'!$E25),"",'03.Muestra'!$E25)</f>
        <v/>
      </c>
      <c r="D188" s="164"/>
      <c r="E188" s="133" t="str">
        <f t="shared" si="8"/>
        <v/>
      </c>
      <c r="F188" s="19"/>
      <c r="G188" s="19"/>
      <c r="H188" s="19"/>
      <c r="I188" s="19"/>
      <c r="J188" s="19"/>
      <c r="K188" s="19"/>
      <c r="L188" s="19"/>
      <c r="M188" s="19"/>
      <c r="N188" s="19"/>
      <c r="O188" s="19"/>
      <c r="P188" s="19"/>
      <c r="Q188" s="19"/>
      <c r="R188" s="19"/>
      <c r="S188" s="19"/>
      <c r="T188" s="19"/>
      <c r="U188" s="19"/>
      <c r="V188" s="19"/>
      <c r="W188" s="19"/>
      <c r="X188" s="19"/>
      <c r="Y188" s="19"/>
    </row>
    <row r="189" spans="2:25" ht="14.15" customHeight="1">
      <c r="B189" s="140" t="str">
        <f>IF( ISBLANK('03.Muestra'!$C26),"",'03.Muestra'!$C26)</f>
        <v/>
      </c>
      <c r="C189" s="140" t="str">
        <f>IF( ISBLANK('03.Muestra'!$E26),"",'03.Muestra'!$E26)</f>
        <v/>
      </c>
      <c r="D189" s="164"/>
      <c r="E189" s="133" t="str">
        <f t="shared" si="8"/>
        <v/>
      </c>
      <c r="F189" s="19"/>
      <c r="G189" s="19"/>
      <c r="H189" s="19"/>
      <c r="I189" s="19"/>
      <c r="J189" s="19"/>
      <c r="K189" s="19"/>
      <c r="L189" s="19"/>
      <c r="M189" s="19"/>
      <c r="N189" s="19"/>
      <c r="O189" s="19"/>
      <c r="P189" s="19"/>
      <c r="Q189" s="19"/>
      <c r="R189" s="19"/>
      <c r="S189" s="19"/>
      <c r="T189" s="19"/>
      <c r="U189" s="19"/>
      <c r="V189" s="19"/>
      <c r="W189" s="19"/>
      <c r="X189" s="19"/>
      <c r="Y189" s="19"/>
    </row>
    <row r="190" spans="2:25" ht="14.15"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M190" s="19"/>
      <c r="N190" s="19"/>
      <c r="O190" s="19"/>
      <c r="P190" s="19"/>
      <c r="Q190" s="19"/>
      <c r="R190" s="19"/>
      <c r="S190" s="19"/>
      <c r="T190" s="19"/>
      <c r="U190" s="19"/>
      <c r="V190" s="19"/>
      <c r="W190" s="19"/>
      <c r="X190" s="19"/>
      <c r="Y190" s="19"/>
    </row>
    <row r="191" spans="2:25" ht="14.15"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M191" s="19"/>
      <c r="N191" s="19"/>
      <c r="O191" s="19"/>
      <c r="P191" s="19"/>
      <c r="Q191" s="19"/>
      <c r="R191" s="19"/>
      <c r="S191" s="19"/>
      <c r="T191" s="19"/>
      <c r="U191" s="19"/>
      <c r="V191" s="19"/>
      <c r="W191" s="19"/>
      <c r="X191" s="19"/>
      <c r="Y191" s="19"/>
    </row>
    <row r="192" spans="2:25" ht="14.15"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M192" s="19"/>
      <c r="N192" s="19"/>
      <c r="O192" s="19"/>
      <c r="P192" s="19"/>
      <c r="Q192" s="19"/>
      <c r="R192" s="19"/>
      <c r="S192" s="19"/>
      <c r="T192" s="19"/>
      <c r="U192" s="19"/>
      <c r="V192" s="19"/>
      <c r="W192" s="19"/>
      <c r="X192" s="19"/>
      <c r="Y192" s="19"/>
    </row>
    <row r="193" spans="2:25" ht="14.15"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33"/>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9" t="s">
        <v>63</v>
      </c>
      <c r="C208" s="27" t="s">
        <v>81</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https://sedejudicial.madrid.org/</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Conozca la sede</v>
      </c>
      <c r="C210" s="140" t="str">
        <f>IF( ISBLANK('03.Muestra'!$E9),"",'03.Muestra'!$E9)</f>
        <v>https://sedejudicial.madrid.org/conozcalasede</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14</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Tramites</v>
      </c>
      <c r="C211" s="140" t="str">
        <f>IF( ISBLANK('03.Muestra'!$E10),"",'03.Muestra'!$E10)</f>
        <v>https://sedejudicial.madrid.org/tramitesyservicios</v>
      </c>
      <c r="D211" s="164" t="s">
        <v>73</v>
      </c>
      <c r="E211" s="133" t="str">
        <f t="shared" si="10"/>
        <v/>
      </c>
      <c r="K211" s="19"/>
      <c r="L211" s="19"/>
      <c r="M211" s="19"/>
      <c r="N211" s="19"/>
      <c r="O211" s="19"/>
      <c r="P211" s="19"/>
      <c r="Q211" s="19"/>
      <c r="R211" s="19"/>
      <c r="S211" s="19"/>
      <c r="T211" s="19"/>
      <c r="U211" s="19"/>
      <c r="V211" s="19"/>
      <c r="W211" s="19"/>
      <c r="X211" s="19"/>
      <c r="Y211" s="19"/>
    </row>
    <row r="212" spans="2:25" ht="12" customHeight="1">
      <c r="B212" s="140" t="str">
        <f>IF( ISBLANK('03.Muestra'!$C11),"",'03.Muestra'!$C11)</f>
        <v>Ayuda</v>
      </c>
      <c r="C212" s="140" t="str">
        <f>IF( ISBLANK('03.Muestra'!$E11),"",'03.Muestra'!$E11)</f>
        <v>https://sedejudicial.madrid.org/ayuda</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Carta de Derechos</v>
      </c>
      <c r="C213" s="140" t="str">
        <f>IF( ISBLANK('03.Muestra'!$E12),"",'03.Muestra'!$E12)</f>
        <v>https://sedejudicial.madrid.org/conozcalasede#views-row-9</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Firmas y certificados</v>
      </c>
      <c r="C214" s="140" t="str">
        <f>IF( ISBLANK('03.Muestra'!$E13),"",'03.Muestra'!$E13)</f>
        <v>https://sedejudicial.madrid.org/conozcalasede#views-row-2</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Verificación</v>
      </c>
      <c r="C215" s="140" t="str">
        <f>IF( ISBLANK('03.Muestra'!$E14),"",'03.Muestra'!$E14)</f>
        <v>https://sedejudicial.madrid.org/conozcalasede#views-row-3</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Sugerencias y quejas</v>
      </c>
      <c r="C216" s="140" t="str">
        <f>IF( ISBLANK('03.Muestra'!$E15),"",'03.Muestra'!$E15)</f>
        <v>https://sedejudicial.madrid.org/conozcalasede#views-row-10</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Protección de datos</v>
      </c>
      <c r="C217" s="140" t="str">
        <f>IF( ISBLANK('03.Muestra'!$E16),"",'03.Muestra'!$E16)</f>
        <v>https://sedejudicial.madrid.org/conozcalasede#views-row-11</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Apoderamiento Apud Acta</v>
      </c>
      <c r="C218" s="140" t="str">
        <f>IF( ISBLANK('03.Muestra'!$E17),"",'03.Muestra'!$E17)</f>
        <v>https://sedejudicial.madrid.org/tramitesyservicios#views-row-8</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Presentación de escritos</v>
      </c>
      <c r="C219" s="140" t="str">
        <f>IF( ISBLANK('03.Muestra'!$E18),"",'03.Muestra'!$E18)</f>
        <v>https://sedejudicial.madrid.org/tramitesyservicios#views-row-13</v>
      </c>
      <c r="D219" s="164" t="s">
        <v>73</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Consulta de Asuntos Judiciales</v>
      </c>
      <c r="C220" s="140" t="str">
        <f>IF( ISBLANK('03.Muestra'!$E19),"",'03.Muestra'!$E19)</f>
        <v>https://sedejudicial.madrid.org/tramitesyservicios#views-row-14</v>
      </c>
      <c r="D220" s="164" t="s">
        <v>73</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4.15" customHeight="1">
      <c r="B221" s="140" t="str">
        <f>IF( ISBLANK('03.Muestra'!$C20),"",'03.Muestra'!$C20)</f>
        <v>Requisitos técnicos</v>
      </c>
      <c r="C221" s="140" t="str">
        <f>IF( ISBLANK('03.Muestra'!$E20),"",'03.Muestra'!$E20)</f>
        <v>https://sedejudicial.madrid.org/ayuda#views-row-18</v>
      </c>
      <c r="D221" s="164" t="s">
        <v>73</v>
      </c>
      <c r="E221" s="133" t="str">
        <f t="shared" si="10"/>
        <v/>
      </c>
      <c r="F221" s="19"/>
      <c r="G221" s="19"/>
      <c r="H221" s="19"/>
      <c r="I221" s="19"/>
      <c r="J221" s="19"/>
      <c r="K221" s="19"/>
      <c r="L221" s="19"/>
      <c r="M221" s="19"/>
      <c r="N221" s="19"/>
      <c r="O221" s="19"/>
      <c r="P221" s="19"/>
      <c r="Q221" s="19"/>
      <c r="R221" s="19"/>
      <c r="S221" s="19"/>
      <c r="T221" s="19"/>
      <c r="U221" s="19"/>
      <c r="V221" s="19"/>
      <c r="W221" s="19"/>
      <c r="X221" s="19"/>
      <c r="Y221" s="19"/>
    </row>
    <row r="222" spans="2:25" ht="14.15" customHeight="1">
      <c r="B222" s="140" t="str">
        <f>IF( ISBLANK('03.Muestra'!$C21),"",'03.Muestra'!$C21)</f>
        <v>Buscador</v>
      </c>
      <c r="C222" s="140" t="str">
        <f>IF( ISBLANK('03.Muestra'!$E21),"",'03.Muestra'!$E21)</f>
        <v>https://sedejudicial.madrid.org/search/node/prueba</v>
      </c>
      <c r="D222" s="164" t="s">
        <v>73</v>
      </c>
      <c r="E222" s="133" t="str">
        <f t="shared" si="10"/>
        <v/>
      </c>
      <c r="F222" s="19"/>
      <c r="G222" s="19"/>
      <c r="H222" s="19"/>
      <c r="I222" s="19"/>
      <c r="J222" s="19"/>
      <c r="K222" s="19"/>
      <c r="L222" s="19"/>
      <c r="M222" s="19"/>
      <c r="N222" s="19"/>
      <c r="O222" s="19"/>
      <c r="P222" s="19"/>
      <c r="Q222" s="19"/>
      <c r="R222" s="19"/>
      <c r="S222" s="19"/>
      <c r="T222" s="19"/>
      <c r="U222" s="19"/>
      <c r="V222" s="19"/>
      <c r="W222" s="19"/>
      <c r="X222" s="19"/>
      <c r="Y222" s="19"/>
    </row>
    <row r="223" spans="2:25" ht="14.15" customHeight="1">
      <c r="B223" s="140" t="str">
        <f>IF( ISBLANK('03.Muestra'!$C22),"",'03.Muestra'!$C22)</f>
        <v/>
      </c>
      <c r="C223" s="140" t="str">
        <f>IF( ISBLANK('03.Muestra'!$E22),"",'03.Muestra'!$E22)</f>
        <v/>
      </c>
      <c r="D223" s="164"/>
      <c r="E223" s="133" t="str">
        <f t="shared" si="10"/>
        <v/>
      </c>
      <c r="F223" s="19"/>
      <c r="G223" s="19"/>
      <c r="H223" s="19"/>
      <c r="I223" s="19"/>
      <c r="J223" s="19"/>
      <c r="K223" s="19"/>
      <c r="L223" s="19"/>
      <c r="M223" s="19"/>
      <c r="N223" s="19"/>
      <c r="O223" s="19"/>
      <c r="P223" s="19"/>
      <c r="Q223" s="19"/>
      <c r="R223" s="19"/>
      <c r="S223" s="19"/>
      <c r="T223" s="19"/>
      <c r="U223" s="19"/>
      <c r="V223" s="19"/>
      <c r="W223" s="19"/>
      <c r="X223" s="19"/>
      <c r="Y223" s="19"/>
    </row>
    <row r="224" spans="2:25" ht="14.15" customHeight="1">
      <c r="B224" s="140" t="str">
        <f>IF( ISBLANK('03.Muestra'!$C23),"",'03.Muestra'!$C23)</f>
        <v/>
      </c>
      <c r="C224" s="140" t="str">
        <f>IF( ISBLANK('03.Muestra'!$E23),"",'03.Muestra'!$E23)</f>
        <v/>
      </c>
      <c r="D224" s="164"/>
      <c r="E224" s="133" t="str">
        <f t="shared" si="10"/>
        <v/>
      </c>
      <c r="F224" s="19"/>
      <c r="G224" s="19"/>
      <c r="H224" s="19"/>
      <c r="I224" s="19"/>
      <c r="J224" s="19"/>
      <c r="K224" s="19"/>
      <c r="L224" s="19"/>
      <c r="M224" s="19"/>
      <c r="N224" s="19"/>
      <c r="O224" s="19"/>
      <c r="P224" s="19"/>
      <c r="Q224" s="19"/>
      <c r="R224" s="19"/>
      <c r="S224" s="19"/>
      <c r="T224" s="19"/>
      <c r="U224" s="19"/>
      <c r="V224" s="19"/>
      <c r="W224" s="19"/>
      <c r="X224" s="19"/>
      <c r="Y224" s="19"/>
    </row>
    <row r="225" spans="2:25" ht="14.15" customHeight="1">
      <c r="B225" s="140" t="str">
        <f>IF( ISBLANK('03.Muestra'!$C24),"",'03.Muestra'!$C24)</f>
        <v/>
      </c>
      <c r="C225" s="140" t="str">
        <f>IF( ISBLANK('03.Muestra'!$E24),"",'03.Muestra'!$E24)</f>
        <v/>
      </c>
      <c r="D225" s="164"/>
      <c r="E225" s="133" t="str">
        <f t="shared" si="10"/>
        <v/>
      </c>
      <c r="F225" s="19"/>
      <c r="G225" s="19"/>
      <c r="H225" s="19"/>
      <c r="I225" s="19"/>
      <c r="J225" s="19"/>
      <c r="K225" s="19"/>
      <c r="L225" s="19"/>
      <c r="M225" s="19"/>
      <c r="N225" s="19"/>
      <c r="O225" s="19"/>
      <c r="P225" s="19"/>
      <c r="Q225" s="19"/>
      <c r="R225" s="19"/>
      <c r="S225" s="19"/>
      <c r="T225" s="19"/>
      <c r="U225" s="19"/>
      <c r="V225" s="19"/>
      <c r="W225" s="19"/>
      <c r="X225" s="19"/>
      <c r="Y225" s="19"/>
    </row>
    <row r="226" spans="2:25" ht="14.15" customHeight="1">
      <c r="B226" s="140" t="str">
        <f>IF( ISBLANK('03.Muestra'!$C25),"",'03.Muestra'!$C25)</f>
        <v/>
      </c>
      <c r="C226" s="140" t="str">
        <f>IF( ISBLANK('03.Muestra'!$E25),"",'03.Muestra'!$E25)</f>
        <v/>
      </c>
      <c r="D226" s="164"/>
      <c r="E226" s="133" t="str">
        <f t="shared" si="10"/>
        <v/>
      </c>
      <c r="F226" s="19"/>
      <c r="G226" s="19"/>
      <c r="H226" s="19"/>
      <c r="I226" s="19"/>
      <c r="J226" s="19"/>
      <c r="K226" s="19"/>
      <c r="L226" s="19"/>
      <c r="M226" s="19"/>
      <c r="N226" s="19"/>
      <c r="O226" s="19"/>
      <c r="P226" s="19"/>
      <c r="Q226" s="19"/>
      <c r="R226" s="19"/>
      <c r="S226" s="19"/>
      <c r="T226" s="19"/>
      <c r="U226" s="19"/>
      <c r="V226" s="19"/>
      <c r="W226" s="19"/>
      <c r="X226" s="19"/>
      <c r="Y226" s="19"/>
    </row>
    <row r="227" spans="2:25" ht="14.15" customHeight="1">
      <c r="B227" s="140" t="str">
        <f>IF( ISBLANK('03.Muestra'!$C26),"",'03.Muestra'!$C26)</f>
        <v/>
      </c>
      <c r="C227" s="140" t="str">
        <f>IF( ISBLANK('03.Muestra'!$E26),"",'03.Muestra'!$E26)</f>
        <v/>
      </c>
      <c r="D227" s="164" t="str">
        <f t="shared" ref="D227:D243" si="11">IF(AND(B227&lt;&gt;"",C227&lt;&gt;""),"N/T","")</f>
        <v/>
      </c>
      <c r="E227" s="133" t="str">
        <f t="shared" si="10"/>
        <v/>
      </c>
      <c r="F227" s="19"/>
      <c r="G227" s="19"/>
      <c r="H227" s="19"/>
      <c r="I227" s="19"/>
      <c r="J227" s="19"/>
      <c r="K227" s="19"/>
      <c r="L227" s="19"/>
      <c r="M227" s="19"/>
      <c r="N227" s="19"/>
      <c r="O227" s="19"/>
      <c r="P227" s="19"/>
      <c r="Q227" s="19"/>
      <c r="R227" s="19"/>
      <c r="S227" s="19"/>
      <c r="T227" s="19"/>
      <c r="U227" s="19"/>
      <c r="V227" s="19"/>
      <c r="W227" s="19"/>
      <c r="X227" s="19"/>
      <c r="Y227" s="19"/>
    </row>
    <row r="228" spans="2:25" ht="14.15" customHeight="1">
      <c r="B228" s="140" t="str">
        <f>IF( ISBLANK('03.Muestra'!$C27),"",'03.Muestra'!$C27)</f>
        <v/>
      </c>
      <c r="C228" s="140" t="str">
        <f>IF( ISBLANK('03.Muestra'!$E27),"",'03.Muestra'!$E27)</f>
        <v/>
      </c>
      <c r="D228" s="164" t="str">
        <f t="shared" si="11"/>
        <v/>
      </c>
      <c r="E228" s="133" t="str">
        <f t="shared" si="10"/>
        <v/>
      </c>
      <c r="F228" s="19"/>
      <c r="G228" s="19"/>
      <c r="H228" s="19"/>
      <c r="I228" s="19"/>
      <c r="J228" s="19"/>
      <c r="K228" s="19"/>
      <c r="L228" s="19"/>
      <c r="M228" s="19"/>
      <c r="N228" s="19"/>
      <c r="O228" s="19"/>
      <c r="P228" s="19"/>
      <c r="Q228" s="19"/>
      <c r="R228" s="19"/>
      <c r="S228" s="19"/>
      <c r="T228" s="19"/>
      <c r="U228" s="19"/>
      <c r="V228" s="19"/>
      <c r="W228" s="19"/>
      <c r="X228" s="19"/>
      <c r="Y228" s="19"/>
    </row>
    <row r="229" spans="2:25" ht="14.15"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M229" s="19"/>
      <c r="N229" s="19"/>
      <c r="O229" s="19"/>
      <c r="P229" s="19"/>
      <c r="Q229" s="19"/>
      <c r="R229" s="19"/>
      <c r="S229" s="19"/>
      <c r="T229" s="19"/>
      <c r="U229" s="19"/>
      <c r="V229" s="19"/>
      <c r="W229" s="19"/>
      <c r="X229" s="19"/>
      <c r="Y229" s="19"/>
    </row>
    <row r="230" spans="2:25" ht="14.15"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M230" s="19"/>
      <c r="N230" s="19"/>
      <c r="O230" s="19"/>
      <c r="P230" s="19"/>
      <c r="Q230" s="19"/>
      <c r="R230" s="19"/>
      <c r="S230" s="19"/>
      <c r="T230" s="19"/>
      <c r="U230" s="19"/>
      <c r="V230" s="19"/>
      <c r="W230" s="19"/>
      <c r="X230" s="19"/>
      <c r="Y230" s="19"/>
    </row>
    <row r="231" spans="2:25" ht="14.15"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33"/>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82</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https://sedejudicial.madrid.org/</v>
      </c>
      <c r="D247" s="164" t="s">
        <v>61</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Conozca la sede</v>
      </c>
      <c r="C248" s="140" t="str">
        <f>IF( ISBLANK('03.Muestra'!$E9),"",'03.Muestra'!$E9)</f>
        <v>https://sedejudicial.madrid.org/conozcalasede</v>
      </c>
      <c r="D248" s="164" t="s">
        <v>61</v>
      </c>
      <c r="E248" s="133" t="str">
        <f t="shared" si="12"/>
        <v/>
      </c>
      <c r="F248" s="147">
        <f ca="1">COUNTIF($D247:INDIRECT("$D" &amp;  SUM(ROW()-1,'03.Muestra'!$D$45)-1),F247)</f>
        <v>0</v>
      </c>
      <c r="G248" s="147">
        <f ca="1">COUNTIF($D247:INDIRECT("$D" &amp;  SUM(ROW()-1,'03.Muestra'!$D$45)-1),G247)</f>
        <v>0</v>
      </c>
      <c r="H248" s="147">
        <f ca="1">COUNTIF($D247:INDIRECT("$D" &amp;  SUM(ROW()-1,'03.Muestra'!$D$45)-1),H247)</f>
        <v>0</v>
      </c>
      <c r="I248" s="147">
        <f ca="1">COUNTIF($D247:INDIRECT("$D" &amp;  SUM(ROW()-1,'03.Muestra'!$D$45)-1),I247)</f>
        <v>2</v>
      </c>
      <c r="J248" s="147">
        <f ca="1">COUNTIF($D247:INDIRECT("$D" &amp;  SUM(ROW()-1,'03.Muestra'!$D$45)-1),J247)</f>
        <v>12</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Tramites</v>
      </c>
      <c r="C249" s="140" t="str">
        <f>IF( ISBLANK('03.Muestra'!$E10),"",'03.Muestra'!$E10)</f>
        <v>https://sedejudicial.madrid.org/tramitesyservicios</v>
      </c>
      <c r="D249" s="164" t="s">
        <v>64</v>
      </c>
      <c r="E249" s="133" t="str">
        <f t="shared" si="12"/>
        <v/>
      </c>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40" t="str">
        <f>IF( ISBLANK('03.Muestra'!$C11),"",'03.Muestra'!$C11)</f>
        <v>Ayuda</v>
      </c>
      <c r="C250" s="140" t="str">
        <f>IF( ISBLANK('03.Muestra'!$E11),"",'03.Muestra'!$E11)</f>
        <v>https://sedejudicial.madrid.org/ayuda</v>
      </c>
      <c r="D250" s="164" t="s">
        <v>61</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Carta de Derechos</v>
      </c>
      <c r="C251" s="140" t="str">
        <f>IF( ISBLANK('03.Muestra'!$E12),"",'03.Muestra'!$E12)</f>
        <v>https://sedejudicial.madrid.org/conozcalasede#views-row-9</v>
      </c>
      <c r="D251" s="164" t="s">
        <v>61</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Firmas y certificados</v>
      </c>
      <c r="C252" s="140" t="str">
        <f>IF( ISBLANK('03.Muestra'!$E13),"",'03.Muestra'!$E13)</f>
        <v>https://sedejudicial.madrid.org/conozcalasede#views-row-2</v>
      </c>
      <c r="D252" s="164" t="s">
        <v>61</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Verificación</v>
      </c>
      <c r="C253" s="140" t="str">
        <f>IF( ISBLANK('03.Muestra'!$E14),"",'03.Muestra'!$E14)</f>
        <v>https://sedejudicial.madrid.org/conozcalasede#views-row-3</v>
      </c>
      <c r="D253" s="164" t="s">
        <v>61</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Sugerencias y quejas</v>
      </c>
      <c r="C254" s="140" t="str">
        <f>IF( ISBLANK('03.Muestra'!$E15),"",'03.Muestra'!$E15)</f>
        <v>https://sedejudicial.madrid.org/conozcalasede#views-row-10</v>
      </c>
      <c r="D254" s="164" t="s">
        <v>61</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Protección de datos</v>
      </c>
      <c r="C255" s="140" t="str">
        <f>IF( ISBLANK('03.Muestra'!$E16),"",'03.Muestra'!$E16)</f>
        <v>https://sedejudicial.madrid.org/conozcalasede#views-row-11</v>
      </c>
      <c r="D255" s="164" t="s">
        <v>61</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Apoderamiento Apud Acta</v>
      </c>
      <c r="C256" s="140" t="str">
        <f>IF( ISBLANK('03.Muestra'!$E17),"",'03.Muestra'!$E17)</f>
        <v>https://sedejudicial.madrid.org/tramitesyservicios#views-row-8</v>
      </c>
      <c r="D256" s="164" t="s">
        <v>61</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Presentación de escritos</v>
      </c>
      <c r="C257" s="140" t="str">
        <f>IF( ISBLANK('03.Muestra'!$E18),"",'03.Muestra'!$E18)</f>
        <v>https://sedejudicial.madrid.org/tramitesyservicios#views-row-13</v>
      </c>
      <c r="D257" s="164" t="s">
        <v>61</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Consulta de Asuntos Judiciales</v>
      </c>
      <c r="C258" s="140" t="str">
        <f>IF( ISBLANK('03.Muestra'!$E19),"",'03.Muestra'!$E19)</f>
        <v>https://sedejudicial.madrid.org/tramitesyservicios#views-row-14</v>
      </c>
      <c r="D258" s="164" t="s">
        <v>61</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4.15" customHeight="1">
      <c r="B259" s="140" t="str">
        <f>IF( ISBLANK('03.Muestra'!$C20),"",'03.Muestra'!$C20)</f>
        <v>Requisitos técnicos</v>
      </c>
      <c r="C259" s="140" t="str">
        <f>IF( ISBLANK('03.Muestra'!$E20),"",'03.Muestra'!$E20)</f>
        <v>https://sedejudicial.madrid.org/ayuda#views-row-18</v>
      </c>
      <c r="D259" s="164" t="s">
        <v>61</v>
      </c>
      <c r="E259" s="133" t="str">
        <f t="shared" si="12"/>
        <v/>
      </c>
      <c r="F259" s="19"/>
      <c r="G259" s="19"/>
      <c r="H259" s="19"/>
      <c r="I259" s="19"/>
      <c r="J259" s="19"/>
      <c r="K259" s="19"/>
      <c r="L259" s="19"/>
      <c r="M259" s="19"/>
      <c r="N259" s="19"/>
      <c r="O259" s="19"/>
      <c r="P259" s="19"/>
      <c r="Q259" s="19"/>
      <c r="R259" s="19"/>
      <c r="S259" s="19"/>
      <c r="T259" s="19"/>
      <c r="U259" s="19"/>
      <c r="V259" s="19"/>
      <c r="W259" s="19"/>
      <c r="X259" s="19"/>
      <c r="Y259" s="19"/>
    </row>
    <row r="260" spans="2:25" ht="14.15" customHeight="1">
      <c r="B260" s="140" t="str">
        <f>IF( ISBLANK('03.Muestra'!$C21),"",'03.Muestra'!$C21)</f>
        <v>Buscador</v>
      </c>
      <c r="C260" s="140" t="str">
        <f>IF( ISBLANK('03.Muestra'!$E21),"",'03.Muestra'!$E21)</f>
        <v>https://sedejudicial.madrid.org/search/node/prueba</v>
      </c>
      <c r="D260" s="164" t="s">
        <v>64</v>
      </c>
      <c r="E260" s="133" t="str">
        <f>IF(D260&lt;&gt;"",IF(AND(B260&lt;&gt;"",C260&lt;&gt;""),"","ERR"),"")</f>
        <v/>
      </c>
      <c r="F260" s="19"/>
      <c r="G260" s="19"/>
      <c r="H260" s="19"/>
      <c r="I260" s="19"/>
      <c r="J260" s="19"/>
      <c r="K260" s="19"/>
      <c r="L260" s="19"/>
      <c r="M260" s="19"/>
      <c r="N260" s="19"/>
      <c r="O260" s="19"/>
      <c r="P260" s="19"/>
      <c r="Q260" s="19"/>
      <c r="R260" s="19"/>
      <c r="S260" s="19"/>
      <c r="T260" s="19"/>
      <c r="U260" s="19"/>
      <c r="V260" s="19"/>
      <c r="W260" s="19"/>
      <c r="X260" s="19"/>
      <c r="Y260" s="19"/>
    </row>
    <row r="261" spans="2:25" ht="14.15" customHeight="1">
      <c r="B261" s="140" t="str">
        <f>IF( ISBLANK('03.Muestra'!$C22),"",'03.Muestra'!$C22)</f>
        <v/>
      </c>
      <c r="C261" s="140" t="str">
        <f>IF( ISBLANK('03.Muestra'!$E22),"",'03.Muestra'!$E22)</f>
        <v/>
      </c>
      <c r="D261" s="164"/>
      <c r="E261" s="133" t="str">
        <f>IF(D261&lt;&gt;"",IF(AND(B261&lt;&gt;"",C261&lt;&gt;""),"","ERR"),"")</f>
        <v/>
      </c>
      <c r="F261" s="19"/>
      <c r="G261" s="19"/>
      <c r="H261" s="19"/>
      <c r="I261" s="19"/>
      <c r="J261" s="19"/>
      <c r="K261" s="19"/>
      <c r="L261" s="19"/>
      <c r="M261" s="19"/>
      <c r="N261" s="19"/>
      <c r="O261" s="19"/>
      <c r="P261" s="19"/>
      <c r="Q261" s="19"/>
      <c r="R261" s="19"/>
      <c r="S261" s="19"/>
      <c r="T261" s="19"/>
      <c r="U261" s="19"/>
      <c r="V261" s="19"/>
      <c r="W261" s="19"/>
      <c r="X261" s="19"/>
      <c r="Y261" s="19"/>
    </row>
    <row r="262" spans="2:25" ht="14.15" customHeight="1">
      <c r="B262" s="140" t="str">
        <f>IF( ISBLANK('03.Muestra'!$C23),"",'03.Muestra'!$C23)</f>
        <v/>
      </c>
      <c r="C262" s="140" t="str">
        <f>IF( ISBLANK('03.Muestra'!$E23),"",'03.Muestra'!$E23)</f>
        <v/>
      </c>
      <c r="D262" s="164"/>
      <c r="E262" s="133" t="str">
        <f t="shared" si="12"/>
        <v/>
      </c>
      <c r="F262" s="19"/>
      <c r="G262" s="19"/>
      <c r="H262" s="19"/>
      <c r="I262" s="19"/>
      <c r="J262" s="19"/>
      <c r="K262" s="19"/>
      <c r="L262" s="19"/>
      <c r="M262" s="19"/>
      <c r="N262" s="19"/>
      <c r="O262" s="19"/>
      <c r="P262" s="19"/>
      <c r="Q262" s="19"/>
      <c r="R262" s="19"/>
      <c r="S262" s="19"/>
      <c r="T262" s="19"/>
      <c r="U262" s="19"/>
      <c r="V262" s="19"/>
      <c r="W262" s="19"/>
      <c r="X262" s="19"/>
      <c r="Y262" s="19"/>
    </row>
    <row r="263" spans="2:25" ht="14.15" customHeight="1">
      <c r="B263" s="140" t="str">
        <f>IF( ISBLANK('03.Muestra'!$C24),"",'03.Muestra'!$C24)</f>
        <v/>
      </c>
      <c r="C263" s="140" t="str">
        <f>IF( ISBLANK('03.Muestra'!$E24),"",'03.Muestra'!$E24)</f>
        <v/>
      </c>
      <c r="D263" s="164"/>
      <c r="E263" s="133" t="str">
        <f t="shared" si="12"/>
        <v/>
      </c>
      <c r="F263" s="19"/>
      <c r="G263" s="19"/>
      <c r="H263" s="19"/>
      <c r="I263" s="19"/>
      <c r="J263" s="19"/>
      <c r="K263" s="19"/>
      <c r="L263" s="19"/>
      <c r="M263" s="19"/>
      <c r="N263" s="19"/>
      <c r="O263" s="19"/>
      <c r="P263" s="19"/>
      <c r="Q263" s="19"/>
      <c r="R263" s="19"/>
      <c r="S263" s="19"/>
      <c r="T263" s="19"/>
      <c r="U263" s="19"/>
      <c r="V263" s="19"/>
      <c r="W263" s="19"/>
      <c r="X263" s="19"/>
      <c r="Y263" s="19"/>
    </row>
    <row r="264" spans="2:25" ht="14.15" customHeight="1">
      <c r="B264" s="140" t="str">
        <f>IF( ISBLANK('03.Muestra'!$C25),"",'03.Muestra'!$C25)</f>
        <v/>
      </c>
      <c r="C264" s="140" t="str">
        <f>IF( ISBLANK('03.Muestra'!$E25),"",'03.Muestra'!$E25)</f>
        <v/>
      </c>
      <c r="D264" s="164" t="str">
        <f t="shared" ref="D264:D281" si="13">IF(AND(B264&lt;&gt;"",C264&lt;&gt;""),"N/T","")</f>
        <v/>
      </c>
      <c r="E264" s="133" t="str">
        <f t="shared" si="12"/>
        <v/>
      </c>
      <c r="F264" s="19"/>
      <c r="G264" s="19"/>
      <c r="H264" s="19"/>
      <c r="I264" s="19"/>
      <c r="J264" s="19"/>
      <c r="K264" s="19"/>
      <c r="L264" s="19"/>
      <c r="M264" s="19"/>
      <c r="N264" s="19"/>
      <c r="O264" s="19"/>
      <c r="P264" s="19"/>
      <c r="Q264" s="19"/>
      <c r="R264" s="19"/>
      <c r="S264" s="19"/>
      <c r="T264" s="19"/>
      <c r="U264" s="19"/>
      <c r="V264" s="19"/>
      <c r="W264" s="19"/>
      <c r="X264" s="19"/>
      <c r="Y264" s="19"/>
    </row>
    <row r="265" spans="2:25" ht="14.15" customHeight="1">
      <c r="B265" s="140" t="str">
        <f>IF( ISBLANK('03.Muestra'!$C26),"",'03.Muestra'!$C26)</f>
        <v/>
      </c>
      <c r="C265" s="140" t="str">
        <f>IF( ISBLANK('03.Muestra'!$E26),"",'03.Muestra'!$E26)</f>
        <v/>
      </c>
      <c r="D265" s="164" t="str">
        <f t="shared" si="13"/>
        <v/>
      </c>
      <c r="E265" s="133" t="str">
        <f t="shared" si="12"/>
        <v/>
      </c>
      <c r="F265" s="19"/>
      <c r="G265" s="19"/>
      <c r="H265" s="19"/>
      <c r="I265" s="19"/>
      <c r="J265" s="19"/>
      <c r="K265" s="19"/>
      <c r="L265" s="19"/>
      <c r="M265" s="19"/>
      <c r="N265" s="19"/>
      <c r="O265" s="19"/>
      <c r="P265" s="19"/>
      <c r="Q265" s="19"/>
      <c r="R265" s="19"/>
      <c r="S265" s="19"/>
      <c r="T265" s="19"/>
      <c r="U265" s="19"/>
      <c r="V265" s="19"/>
      <c r="W265" s="19"/>
      <c r="X265" s="19"/>
      <c r="Y265" s="19"/>
    </row>
    <row r="266" spans="2:25" ht="14.15" customHeight="1">
      <c r="B266" s="140" t="str">
        <f>IF( ISBLANK('03.Muestra'!$C27),"",'03.Muestra'!$C27)</f>
        <v/>
      </c>
      <c r="C266" s="140" t="str">
        <f>IF( ISBLANK('03.Muestra'!$E27),"",'03.Muestra'!$E27)</f>
        <v/>
      </c>
      <c r="D266" s="164" t="str">
        <f t="shared" si="13"/>
        <v/>
      </c>
      <c r="E266" s="133" t="str">
        <f t="shared" si="12"/>
        <v/>
      </c>
      <c r="F266" s="19"/>
      <c r="G266" s="19"/>
      <c r="H266" s="19"/>
      <c r="I266" s="19"/>
      <c r="J266" s="19"/>
      <c r="K266" s="19"/>
      <c r="L266" s="19"/>
      <c r="M266" s="19"/>
      <c r="N266" s="19"/>
      <c r="O266" s="19"/>
      <c r="P266" s="19"/>
      <c r="Q266" s="19"/>
      <c r="R266" s="19"/>
      <c r="S266" s="19"/>
      <c r="T266" s="19"/>
      <c r="U266" s="19"/>
      <c r="V266" s="19"/>
      <c r="W266" s="19"/>
      <c r="X266" s="19"/>
      <c r="Y266" s="19"/>
    </row>
    <row r="267" spans="2:25" ht="14.15"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M267" s="19"/>
      <c r="N267" s="19"/>
      <c r="O267" s="19"/>
      <c r="P267" s="19"/>
      <c r="Q267" s="19"/>
      <c r="R267" s="19"/>
      <c r="S267" s="19"/>
      <c r="T267" s="19"/>
      <c r="U267" s="19"/>
      <c r="V267" s="19"/>
      <c r="W267" s="19"/>
      <c r="X267" s="19"/>
      <c r="Y267" s="19"/>
    </row>
    <row r="268" spans="2:25" ht="14.15"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M268" s="19"/>
      <c r="N268" s="19"/>
      <c r="O268" s="19"/>
      <c r="P268" s="19"/>
      <c r="Q268" s="19"/>
      <c r="R268" s="19"/>
      <c r="S268" s="19"/>
      <c r="T268" s="19"/>
      <c r="U268" s="19"/>
      <c r="V268" s="19"/>
      <c r="W268" s="19"/>
      <c r="X268" s="19"/>
      <c r="Y268" s="19"/>
    </row>
    <row r="269" spans="2:25" ht="14.15"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33"/>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83</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https://sedejudicial.madrid.org/</v>
      </c>
      <c r="D285" s="164" t="s">
        <v>61</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Conozca la sede</v>
      </c>
      <c r="C286" s="140" t="str">
        <f>IF( ISBLANK('03.Muestra'!$E9),"",'03.Muestra'!$E9)</f>
        <v>https://sedejudicial.madrid.org/conozcalasede</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14</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Tramites</v>
      </c>
      <c r="C287" s="140" t="str">
        <f>IF( ISBLANK('03.Muestra'!$E10),"",'03.Muestra'!$E10)</f>
        <v>https://sedejudicial.madrid.org/tramitesyservicios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Ayuda</v>
      </c>
      <c r="C288" s="140" t="str">
        <f>IF( ISBLANK('03.Muestra'!$E11),"",'03.Muestra'!$E11)</f>
        <v>https://sedejudicial.madrid.org/ayuda</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Carta de Derechos</v>
      </c>
      <c r="C289" s="140" t="str">
        <f>IF( ISBLANK('03.Muestra'!$E12),"",'03.Muestra'!$E12)</f>
        <v>https://sedejudicial.madrid.org/conozcalasede#views-row-9</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Firmas y certificados</v>
      </c>
      <c r="C290" s="140" t="str">
        <f>IF( ISBLANK('03.Muestra'!$E13),"",'03.Muestra'!$E13)</f>
        <v>https://sedejudicial.madrid.org/conozcalasede#views-row-2</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Verificación</v>
      </c>
      <c r="C291" s="140" t="str">
        <f>IF( ISBLANK('03.Muestra'!$E14),"",'03.Muestra'!$E14)</f>
        <v>https://sedejudicial.madrid.org/conozcalasede#views-row-3</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Sugerencias y quejas</v>
      </c>
      <c r="C292" s="140" t="str">
        <f>IF( ISBLANK('03.Muestra'!$E15),"",'03.Muestra'!$E15)</f>
        <v>https://sedejudicial.madrid.org/conozcalasede#views-row-10</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Protección de datos</v>
      </c>
      <c r="C293" s="140" t="str">
        <f>IF( ISBLANK('03.Muestra'!$E16),"",'03.Muestra'!$E16)</f>
        <v>https://sedejudicial.madrid.org/conozcalasede#views-row-11</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Apoderamiento Apud Acta</v>
      </c>
      <c r="C294" s="140" t="str">
        <f>IF( ISBLANK('03.Muestra'!$E17),"",'03.Muestra'!$E17)</f>
        <v>https://sedejudicial.madrid.org/tramitesyservicios#views-row-8</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Presentación de escritos</v>
      </c>
      <c r="C295" s="140" t="str">
        <f>IF( ISBLANK('03.Muestra'!$E18),"",'03.Muestra'!$E18)</f>
        <v>https://sedejudicial.madrid.org/tramitesyservicios#views-row-13</v>
      </c>
      <c r="D295" s="164" t="s">
        <v>61</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Consulta de Asuntos Judiciales</v>
      </c>
      <c r="C296" s="140" t="str">
        <f>IF( ISBLANK('03.Muestra'!$E19),"",'03.Muestra'!$E19)</f>
        <v>https://sedejudicial.madrid.org/tramitesyservicios#views-row-14</v>
      </c>
      <c r="D296" s="164" t="s">
        <v>61</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4.15" customHeight="1">
      <c r="B297" s="140" t="str">
        <f>IF( ISBLANK('03.Muestra'!$C20),"",'03.Muestra'!$C20)</f>
        <v>Requisitos técnicos</v>
      </c>
      <c r="C297" s="140" t="str">
        <f>IF( ISBLANK('03.Muestra'!$E20),"",'03.Muestra'!$E20)</f>
        <v>https://sedejudicial.madrid.org/ayuda#views-row-18</v>
      </c>
      <c r="D297" s="164" t="s">
        <v>61</v>
      </c>
      <c r="E297" s="133" t="str">
        <f t="shared" si="14"/>
        <v/>
      </c>
      <c r="F297" s="19"/>
      <c r="G297" s="19"/>
      <c r="H297" s="19"/>
      <c r="I297" s="19"/>
      <c r="J297" s="19"/>
      <c r="K297" s="19"/>
      <c r="L297" s="19"/>
      <c r="M297" s="19"/>
      <c r="N297" s="19"/>
      <c r="O297" s="19"/>
      <c r="P297" s="19"/>
      <c r="Q297" s="19"/>
      <c r="R297" s="19"/>
      <c r="S297" s="19"/>
      <c r="T297" s="19"/>
      <c r="U297" s="19"/>
      <c r="V297" s="19"/>
      <c r="W297" s="19"/>
      <c r="X297" s="19"/>
      <c r="Y297" s="19"/>
    </row>
    <row r="298" spans="2:25" ht="14.15" customHeight="1">
      <c r="B298" s="140" t="str">
        <f>IF( ISBLANK('03.Muestra'!$C21),"",'03.Muestra'!$C21)</f>
        <v>Buscador</v>
      </c>
      <c r="C298" s="140" t="str">
        <f>IF( ISBLANK('03.Muestra'!$E21),"",'03.Muestra'!$E21)</f>
        <v>https://sedejudicial.madrid.org/search/node/prueba</v>
      </c>
      <c r="D298" s="164" t="s">
        <v>61</v>
      </c>
      <c r="E298" s="133" t="str">
        <f t="shared" si="14"/>
        <v/>
      </c>
      <c r="F298" s="19"/>
      <c r="G298" s="19"/>
      <c r="H298" s="19"/>
      <c r="I298" s="19"/>
      <c r="J298" s="19"/>
      <c r="K298" s="19"/>
      <c r="L298" s="19"/>
      <c r="M298" s="19"/>
      <c r="N298" s="19"/>
      <c r="O298" s="19"/>
      <c r="P298" s="19"/>
      <c r="Q298" s="19"/>
      <c r="R298" s="19"/>
      <c r="S298" s="19"/>
      <c r="T298" s="19"/>
      <c r="U298" s="19"/>
      <c r="V298" s="19"/>
      <c r="W298" s="19"/>
      <c r="X298" s="19"/>
      <c r="Y298" s="19"/>
    </row>
    <row r="299" spans="2:25" ht="14.15" customHeight="1">
      <c r="B299" s="140" t="str">
        <f>IF( ISBLANK('03.Muestra'!$C22),"",'03.Muestra'!$C22)</f>
        <v/>
      </c>
      <c r="C299" s="140" t="str">
        <f>IF( ISBLANK('03.Muestra'!$E22),"",'03.Muestra'!$E22)</f>
        <v/>
      </c>
      <c r="D299" s="164"/>
      <c r="E299" s="133" t="str">
        <f t="shared" si="14"/>
        <v/>
      </c>
      <c r="F299" s="19"/>
      <c r="G299" s="19"/>
      <c r="H299" s="19"/>
      <c r="I299" s="19"/>
      <c r="J299" s="19"/>
      <c r="K299" s="19"/>
      <c r="L299" s="19"/>
      <c r="M299" s="19"/>
      <c r="N299" s="19"/>
      <c r="O299" s="19"/>
      <c r="P299" s="19"/>
      <c r="Q299" s="19"/>
      <c r="R299" s="19"/>
      <c r="S299" s="19"/>
      <c r="T299" s="19"/>
      <c r="U299" s="19"/>
      <c r="V299" s="19"/>
      <c r="W299" s="19"/>
      <c r="X299" s="19"/>
      <c r="Y299" s="19"/>
    </row>
    <row r="300" spans="2:25" ht="14.15" customHeight="1">
      <c r="B300" s="140" t="str">
        <f>IF( ISBLANK('03.Muestra'!$C23),"",'03.Muestra'!$C23)</f>
        <v/>
      </c>
      <c r="C300" s="140" t="str">
        <f>IF( ISBLANK('03.Muestra'!$E23),"",'03.Muestra'!$E23)</f>
        <v/>
      </c>
      <c r="D300" s="164"/>
      <c r="E300" s="133" t="str">
        <f t="shared" si="14"/>
        <v/>
      </c>
      <c r="F300" s="19"/>
      <c r="G300" s="19"/>
      <c r="H300" s="19"/>
      <c r="I300" s="19"/>
      <c r="J300" s="19"/>
      <c r="K300" s="19"/>
      <c r="L300" s="19"/>
      <c r="M300" s="19"/>
      <c r="N300" s="19"/>
      <c r="O300" s="19"/>
      <c r="P300" s="19"/>
      <c r="Q300" s="19"/>
      <c r="R300" s="19"/>
      <c r="S300" s="19"/>
      <c r="T300" s="19"/>
      <c r="U300" s="19"/>
      <c r="V300" s="19"/>
      <c r="W300" s="19"/>
      <c r="X300" s="19"/>
      <c r="Y300" s="19"/>
    </row>
    <row r="301" spans="2:25" ht="14.15" customHeight="1">
      <c r="B301" s="140" t="str">
        <f>IF( ISBLANK('03.Muestra'!$C24),"",'03.Muestra'!$C24)</f>
        <v/>
      </c>
      <c r="C301" s="140" t="str">
        <f>IF( ISBLANK('03.Muestra'!$E24),"",'03.Muestra'!$E24)</f>
        <v/>
      </c>
      <c r="D301" s="164"/>
      <c r="E301" s="133" t="str">
        <f t="shared" si="14"/>
        <v/>
      </c>
      <c r="F301" s="19"/>
      <c r="G301" s="19"/>
      <c r="H301" s="19"/>
      <c r="I301" s="19"/>
      <c r="J301" s="19"/>
      <c r="K301" s="19"/>
      <c r="L301" s="19"/>
      <c r="M301" s="19"/>
      <c r="N301" s="19"/>
      <c r="O301" s="19"/>
      <c r="P301" s="19"/>
      <c r="Q301" s="19"/>
      <c r="R301" s="19"/>
      <c r="S301" s="19"/>
      <c r="T301" s="19"/>
      <c r="U301" s="19"/>
      <c r="V301" s="19"/>
      <c r="W301" s="19"/>
      <c r="X301" s="19"/>
      <c r="Y301" s="19"/>
    </row>
    <row r="302" spans="2:25" ht="14.15" customHeight="1">
      <c r="B302" s="140" t="str">
        <f>IF( ISBLANK('03.Muestra'!$C25),"",'03.Muestra'!$C25)</f>
        <v/>
      </c>
      <c r="C302" s="140" t="str">
        <f>IF( ISBLANK('03.Muestra'!$E25),"",'03.Muestra'!$E25)</f>
        <v/>
      </c>
      <c r="D302" s="164" t="str">
        <f t="shared" ref="D302:D319" si="15">IF(AND(B302&lt;&gt;"",C302&lt;&gt;""),"N/T","")</f>
        <v/>
      </c>
      <c r="E302" s="133" t="str">
        <f t="shared" si="14"/>
        <v/>
      </c>
      <c r="F302" s="19"/>
      <c r="G302" s="19"/>
      <c r="H302" s="19"/>
      <c r="I302" s="19"/>
      <c r="J302" s="19"/>
      <c r="K302" s="19"/>
      <c r="L302" s="19"/>
      <c r="M302" s="19"/>
      <c r="N302" s="19"/>
      <c r="O302" s="19"/>
      <c r="P302" s="19"/>
      <c r="Q302" s="19"/>
      <c r="R302" s="19"/>
      <c r="S302" s="19"/>
      <c r="T302" s="19"/>
      <c r="U302" s="19"/>
      <c r="V302" s="19"/>
      <c r="W302" s="19"/>
      <c r="X302" s="19"/>
      <c r="Y302" s="19"/>
    </row>
    <row r="303" spans="2:25" ht="14.15" customHeight="1">
      <c r="B303" s="140" t="str">
        <f>IF( ISBLANK('03.Muestra'!$C26),"",'03.Muestra'!$C26)</f>
        <v/>
      </c>
      <c r="C303" s="140" t="str">
        <f>IF( ISBLANK('03.Muestra'!$E26),"",'03.Muestra'!$E26)</f>
        <v/>
      </c>
      <c r="D303" s="164" t="str">
        <f t="shared" si="15"/>
        <v/>
      </c>
      <c r="E303" s="133" t="str">
        <f t="shared" si="14"/>
        <v/>
      </c>
      <c r="F303" s="19"/>
      <c r="G303" s="19"/>
      <c r="H303" s="19"/>
      <c r="I303" s="19"/>
      <c r="J303" s="19"/>
      <c r="K303" s="19"/>
      <c r="L303" s="19"/>
      <c r="M303" s="19"/>
      <c r="N303" s="19"/>
      <c r="O303" s="19"/>
      <c r="P303" s="19"/>
      <c r="Q303" s="19"/>
      <c r="R303" s="19"/>
      <c r="S303" s="19"/>
      <c r="T303" s="19"/>
      <c r="U303" s="19"/>
      <c r="V303" s="19"/>
      <c r="W303" s="19"/>
      <c r="X303" s="19"/>
      <c r="Y303" s="19"/>
    </row>
    <row r="304" spans="2:25" ht="14.15" customHeight="1">
      <c r="B304" s="140" t="str">
        <f>IF( ISBLANK('03.Muestra'!$C27),"",'03.Muestra'!$C27)</f>
        <v/>
      </c>
      <c r="C304" s="140" t="str">
        <f>IF( ISBLANK('03.Muestra'!$E27),"",'03.Muestra'!$E27)</f>
        <v/>
      </c>
      <c r="D304" s="164" t="str">
        <f t="shared" si="15"/>
        <v/>
      </c>
      <c r="E304" s="133" t="str">
        <f t="shared" si="14"/>
        <v/>
      </c>
      <c r="F304" s="19"/>
      <c r="G304" s="19"/>
      <c r="H304" s="19"/>
      <c r="I304" s="19"/>
      <c r="J304" s="19"/>
      <c r="K304" s="19"/>
      <c r="L304" s="19"/>
      <c r="M304" s="19"/>
      <c r="N304" s="19"/>
      <c r="O304" s="19"/>
      <c r="P304" s="19"/>
      <c r="Q304" s="19"/>
      <c r="R304" s="19"/>
      <c r="S304" s="19"/>
      <c r="T304" s="19"/>
      <c r="U304" s="19"/>
      <c r="V304" s="19"/>
      <c r="W304" s="19"/>
      <c r="X304" s="19"/>
      <c r="Y304" s="19"/>
    </row>
    <row r="305" spans="2:25" ht="14.15"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M305" s="19"/>
      <c r="N305" s="19"/>
      <c r="O305" s="19"/>
      <c r="P305" s="19"/>
      <c r="Q305" s="19"/>
      <c r="R305" s="19"/>
      <c r="S305" s="19"/>
      <c r="T305" s="19"/>
      <c r="U305" s="19"/>
      <c r="V305" s="19"/>
      <c r="W305" s="19"/>
      <c r="X305" s="19"/>
      <c r="Y305" s="19"/>
    </row>
    <row r="306" spans="2:25" ht="14.15"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M306" s="19"/>
      <c r="N306" s="19"/>
      <c r="O306" s="19"/>
      <c r="P306" s="19"/>
      <c r="Q306" s="19"/>
      <c r="R306" s="19"/>
      <c r="S306" s="19"/>
      <c r="T306" s="19"/>
      <c r="U306" s="19"/>
      <c r="V306" s="19"/>
      <c r="W306" s="19"/>
      <c r="X306" s="19"/>
      <c r="Y306" s="19"/>
    </row>
    <row r="307" spans="2:25" ht="14.15"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30" t="s">
        <v>84</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https://sedejudicial.madrid.org/</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Conozca la sede</v>
      </c>
      <c r="C324" s="140" t="str">
        <f>IF( ISBLANK('03.Muestra'!$E9),"",'03.Muestra'!$E9)</f>
        <v>https://sedejudicial.madrid.org/conozcalasede</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14</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Tramites</v>
      </c>
      <c r="C325" s="140" t="str">
        <f>IF( ISBLANK('03.Muestra'!$E10),"",'03.Muestra'!$E10)</f>
        <v>https://sedejudicial.madrid.org/tramitesyservicios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Ayuda</v>
      </c>
      <c r="C326" s="140" t="str">
        <f>IF( ISBLANK('03.Muestra'!$E11),"",'03.Muestra'!$E11)</f>
        <v>https://sedejudicial.madrid.org/ayuda</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Carta de Derechos</v>
      </c>
      <c r="C327" s="140" t="str">
        <f>IF( ISBLANK('03.Muestra'!$E12),"",'03.Muestra'!$E12)</f>
        <v>https://sedejudicial.madrid.org/conozcalasede#views-row-9</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Firmas y certificados</v>
      </c>
      <c r="C328" s="140" t="str">
        <f>IF( ISBLANK('03.Muestra'!$E13),"",'03.Muestra'!$E13)</f>
        <v>https://sedejudicial.madrid.org/conozcalasede#views-row-2</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Verificación</v>
      </c>
      <c r="C329" s="140" t="str">
        <f>IF( ISBLANK('03.Muestra'!$E14),"",'03.Muestra'!$E14)</f>
        <v>https://sedejudicial.madrid.org/conozcalasede#views-row-3</v>
      </c>
      <c r="D329" s="164" t="s">
        <v>61</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Sugerencias y quejas</v>
      </c>
      <c r="C330" s="140" t="str">
        <f>IF( ISBLANK('03.Muestra'!$E15),"",'03.Muestra'!$E15)</f>
        <v>https://sedejudicial.madrid.org/conozcalasede#views-row-10</v>
      </c>
      <c r="D330" s="164" t="s">
        <v>61</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Protección de datos</v>
      </c>
      <c r="C331" s="140" t="str">
        <f>IF( ISBLANK('03.Muestra'!$E16),"",'03.Muestra'!$E16)</f>
        <v>https://sedejudicial.madrid.org/conozcalasede#views-row-11</v>
      </c>
      <c r="D331" s="164" t="s">
        <v>61</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Apoderamiento Apud Acta</v>
      </c>
      <c r="C332" s="140" t="str">
        <f>IF( ISBLANK('03.Muestra'!$E17),"",'03.Muestra'!$E17)</f>
        <v>https://sedejudicial.madrid.org/tramitesyservicios#views-row-8</v>
      </c>
      <c r="D332" s="164" t="s">
        <v>61</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Presentación de escritos</v>
      </c>
      <c r="C333" s="140" t="str">
        <f>IF( ISBLANK('03.Muestra'!$E18),"",'03.Muestra'!$E18)</f>
        <v>https://sedejudicial.madrid.org/tramitesyservicios#views-row-13</v>
      </c>
      <c r="D333" s="164" t="s">
        <v>61</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Consulta de Asuntos Judiciales</v>
      </c>
      <c r="C334" s="140" t="str">
        <f>IF( ISBLANK('03.Muestra'!$E19),"",'03.Muestra'!$E19)</f>
        <v>https://sedejudicial.madrid.org/tramitesyservicios#views-row-14</v>
      </c>
      <c r="D334" s="164" t="s">
        <v>61</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4.15" customHeight="1">
      <c r="B335" s="140" t="str">
        <f>IF( ISBLANK('03.Muestra'!$C20),"",'03.Muestra'!$C20)</f>
        <v>Requisitos técnicos</v>
      </c>
      <c r="C335" s="140" t="str">
        <f>IF( ISBLANK('03.Muestra'!$E20),"",'03.Muestra'!$E20)</f>
        <v>https://sedejudicial.madrid.org/ayuda#views-row-18</v>
      </c>
      <c r="D335" s="164" t="s">
        <v>61</v>
      </c>
      <c r="E335" s="133" t="str">
        <f t="shared" si="16"/>
        <v/>
      </c>
      <c r="F335" s="19"/>
      <c r="G335" s="19"/>
      <c r="H335" s="19"/>
      <c r="I335" s="19"/>
      <c r="J335" s="19"/>
      <c r="K335" s="19"/>
      <c r="L335" s="19"/>
      <c r="M335" s="19"/>
      <c r="N335" s="19"/>
      <c r="O335" s="19"/>
      <c r="P335" s="19"/>
      <c r="Q335" s="19"/>
      <c r="R335" s="19"/>
      <c r="S335" s="19"/>
      <c r="T335" s="19"/>
      <c r="U335" s="19"/>
      <c r="V335" s="19"/>
      <c r="W335" s="19"/>
      <c r="X335" s="19"/>
      <c r="Y335" s="19"/>
    </row>
    <row r="336" spans="2:25" ht="14.15" customHeight="1">
      <c r="B336" s="140" t="str">
        <f>IF( ISBLANK('03.Muestra'!$C21),"",'03.Muestra'!$C21)</f>
        <v>Buscador</v>
      </c>
      <c r="C336" s="140" t="str">
        <f>IF( ISBLANK('03.Muestra'!$E21),"",'03.Muestra'!$E21)</f>
        <v>https://sedejudicial.madrid.org/search/node/prueba</v>
      </c>
      <c r="D336" s="164" t="s">
        <v>61</v>
      </c>
      <c r="E336" s="133" t="str">
        <f t="shared" si="16"/>
        <v/>
      </c>
      <c r="F336" s="19"/>
      <c r="G336" s="19"/>
      <c r="H336" s="19"/>
      <c r="I336" s="19"/>
      <c r="J336" s="19"/>
      <c r="K336" s="19"/>
      <c r="L336" s="19"/>
      <c r="M336" s="19"/>
      <c r="N336" s="19"/>
      <c r="O336" s="19"/>
      <c r="P336" s="19"/>
      <c r="Q336" s="19"/>
      <c r="R336" s="19"/>
      <c r="S336" s="19"/>
      <c r="T336" s="19"/>
      <c r="U336" s="19"/>
      <c r="V336" s="19"/>
      <c r="W336" s="19"/>
      <c r="X336" s="19"/>
      <c r="Y336" s="19"/>
    </row>
    <row r="337" spans="2:25" ht="14.15" customHeight="1">
      <c r="B337" s="140" t="str">
        <f>IF( ISBLANK('03.Muestra'!$C22),"",'03.Muestra'!$C22)</f>
        <v/>
      </c>
      <c r="C337" s="140" t="str">
        <f>IF( ISBLANK('03.Muestra'!$E22),"",'03.Muestra'!$E22)</f>
        <v/>
      </c>
      <c r="D337" s="164"/>
      <c r="E337" s="133" t="str">
        <f t="shared" si="16"/>
        <v/>
      </c>
      <c r="F337" s="19"/>
      <c r="G337" s="19"/>
      <c r="H337" s="19"/>
      <c r="I337" s="19"/>
      <c r="J337" s="19"/>
      <c r="K337" s="19"/>
      <c r="L337" s="19"/>
      <c r="M337" s="19"/>
      <c r="N337" s="19"/>
      <c r="O337" s="19"/>
      <c r="P337" s="19"/>
      <c r="Q337" s="19"/>
      <c r="R337" s="19"/>
      <c r="S337" s="19"/>
      <c r="T337" s="19"/>
      <c r="U337" s="19"/>
      <c r="V337" s="19"/>
      <c r="W337" s="19"/>
      <c r="X337" s="19"/>
      <c r="Y337" s="19"/>
    </row>
    <row r="338" spans="2:25" ht="14.15" customHeight="1">
      <c r="B338" s="140" t="str">
        <f>IF( ISBLANK('03.Muestra'!$C23),"",'03.Muestra'!$C23)</f>
        <v/>
      </c>
      <c r="C338" s="140" t="str">
        <f>IF( ISBLANK('03.Muestra'!$E23),"",'03.Muestra'!$E23)</f>
        <v/>
      </c>
      <c r="D338" s="164"/>
      <c r="E338" s="133" t="str">
        <f t="shared" si="16"/>
        <v/>
      </c>
      <c r="F338" s="19"/>
      <c r="G338" s="19"/>
      <c r="H338" s="19"/>
      <c r="I338" s="19"/>
      <c r="J338" s="19"/>
      <c r="K338" s="19"/>
      <c r="L338" s="19"/>
      <c r="M338" s="19"/>
      <c r="N338" s="19"/>
      <c r="O338" s="19"/>
      <c r="P338" s="19"/>
      <c r="Q338" s="19"/>
      <c r="R338" s="19"/>
      <c r="S338" s="19"/>
      <c r="T338" s="19"/>
      <c r="U338" s="19"/>
      <c r="V338" s="19"/>
      <c r="W338" s="19"/>
      <c r="X338" s="19"/>
      <c r="Y338" s="19"/>
    </row>
    <row r="339" spans="2:25" ht="14.15" customHeight="1">
      <c r="B339" s="140" t="str">
        <f>IF( ISBLANK('03.Muestra'!$C24),"",'03.Muestra'!$C24)</f>
        <v/>
      </c>
      <c r="C339" s="140" t="str">
        <f>IF( ISBLANK('03.Muestra'!$E24),"",'03.Muestra'!$E24)</f>
        <v/>
      </c>
      <c r="D339" s="164"/>
      <c r="E339" s="133" t="str">
        <f t="shared" si="16"/>
        <v/>
      </c>
      <c r="F339" s="19"/>
      <c r="G339" s="19"/>
      <c r="H339" s="19"/>
      <c r="I339" s="19"/>
      <c r="J339" s="19"/>
      <c r="K339" s="19"/>
      <c r="L339" s="19"/>
      <c r="M339" s="19"/>
      <c r="N339" s="19"/>
      <c r="O339" s="19"/>
      <c r="P339" s="19"/>
      <c r="Q339" s="19"/>
      <c r="R339" s="19"/>
      <c r="S339" s="19"/>
      <c r="T339" s="19"/>
      <c r="U339" s="19"/>
      <c r="V339" s="19"/>
      <c r="W339" s="19"/>
      <c r="X339" s="19"/>
      <c r="Y339" s="19"/>
    </row>
    <row r="340" spans="2:25" ht="14.15" customHeight="1">
      <c r="B340" s="140" t="str">
        <f>IF( ISBLANK('03.Muestra'!$C25),"",'03.Muestra'!$C25)</f>
        <v/>
      </c>
      <c r="C340" s="140" t="str">
        <f>IF( ISBLANK('03.Muestra'!$E25),"",'03.Muestra'!$E25)</f>
        <v/>
      </c>
      <c r="D340" s="164"/>
      <c r="E340" s="133" t="str">
        <f t="shared" si="16"/>
        <v/>
      </c>
      <c r="F340" s="19"/>
      <c r="G340" s="19"/>
      <c r="H340" s="19"/>
      <c r="I340" s="19"/>
      <c r="J340" s="19"/>
      <c r="K340" s="19"/>
      <c r="L340" s="19"/>
      <c r="M340" s="19"/>
      <c r="N340" s="19"/>
      <c r="O340" s="19"/>
      <c r="P340" s="19"/>
      <c r="Q340" s="19"/>
      <c r="R340" s="19"/>
      <c r="S340" s="19"/>
      <c r="T340" s="19"/>
      <c r="U340" s="19"/>
      <c r="V340" s="19"/>
      <c r="W340" s="19"/>
      <c r="X340" s="19"/>
      <c r="Y340" s="19"/>
    </row>
    <row r="341" spans="2:25" ht="14.15" customHeight="1">
      <c r="B341" s="140" t="str">
        <f>IF( ISBLANK('03.Muestra'!$C26),"",'03.Muestra'!$C26)</f>
        <v/>
      </c>
      <c r="C341" s="140" t="str">
        <f>IF( ISBLANK('03.Muestra'!$E26),"",'03.Muestra'!$E26)</f>
        <v/>
      </c>
      <c r="D341" s="164" t="str">
        <f t="shared" ref="D341:D357" si="17">IF(AND(B341&lt;&gt;"",C341&lt;&gt;""),"N/T","")</f>
        <v/>
      </c>
      <c r="E341" s="133" t="str">
        <f t="shared" si="16"/>
        <v/>
      </c>
      <c r="F341" s="19"/>
      <c r="G341" s="19"/>
      <c r="H341" s="19"/>
      <c r="I341" s="19"/>
      <c r="J341" s="19"/>
      <c r="K341" s="19"/>
      <c r="L341" s="19"/>
      <c r="M341" s="19"/>
      <c r="N341" s="19"/>
      <c r="O341" s="19"/>
      <c r="P341" s="19"/>
      <c r="Q341" s="19"/>
      <c r="R341" s="19"/>
      <c r="S341" s="19"/>
      <c r="T341" s="19"/>
      <c r="U341" s="19"/>
      <c r="V341" s="19"/>
      <c r="W341" s="19"/>
      <c r="X341" s="19"/>
      <c r="Y341" s="19"/>
    </row>
    <row r="342" spans="2:25" ht="14.15" customHeight="1">
      <c r="B342" s="140" t="str">
        <f>IF( ISBLANK('03.Muestra'!$C27),"",'03.Muestra'!$C27)</f>
        <v/>
      </c>
      <c r="C342" s="140" t="str">
        <f>IF( ISBLANK('03.Muestra'!$E27),"",'03.Muestra'!$E27)</f>
        <v/>
      </c>
      <c r="D342" s="164" t="str">
        <f t="shared" si="17"/>
        <v/>
      </c>
      <c r="E342" s="133" t="str">
        <f t="shared" si="16"/>
        <v/>
      </c>
      <c r="F342" s="19"/>
      <c r="G342" s="19"/>
      <c r="H342" s="19"/>
      <c r="I342" s="19"/>
      <c r="J342" s="19"/>
      <c r="K342" s="19"/>
      <c r="L342" s="19"/>
      <c r="M342" s="19"/>
      <c r="N342" s="19"/>
      <c r="O342" s="19"/>
      <c r="P342" s="19"/>
      <c r="Q342" s="19"/>
      <c r="R342" s="19"/>
      <c r="S342" s="19"/>
      <c r="T342" s="19"/>
      <c r="U342" s="19"/>
      <c r="V342" s="19"/>
      <c r="W342" s="19"/>
      <c r="X342" s="19"/>
      <c r="Y342" s="19"/>
    </row>
    <row r="343" spans="2:25" ht="14.15"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M343" s="19"/>
      <c r="N343" s="19"/>
      <c r="O343" s="19"/>
      <c r="P343" s="19"/>
      <c r="Q343" s="19"/>
      <c r="R343" s="19"/>
      <c r="S343" s="19"/>
      <c r="T343" s="19"/>
      <c r="U343" s="19"/>
      <c r="V343" s="19"/>
      <c r="W343" s="19"/>
      <c r="X343" s="19"/>
      <c r="Y343" s="19"/>
    </row>
    <row r="344" spans="2:25" ht="14.15"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M344" s="19"/>
      <c r="N344" s="19"/>
      <c r="O344" s="19"/>
      <c r="P344" s="19"/>
      <c r="Q344" s="19"/>
      <c r="R344" s="19"/>
      <c r="S344" s="19"/>
      <c r="T344" s="19"/>
      <c r="U344" s="19"/>
      <c r="V344" s="19"/>
      <c r="W344" s="19"/>
      <c r="X344" s="19"/>
      <c r="Y344" s="19"/>
    </row>
    <row r="345" spans="2:25" ht="14.15"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33"/>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9" t="s">
        <v>63</v>
      </c>
      <c r="C360" s="27" t="s">
        <v>85</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https://sedejudicial.madrid.org/</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Conozca la sede</v>
      </c>
      <c r="C362" s="140" t="str">
        <f>IF( ISBLANK('03.Muestra'!$E9),"",'03.Muestra'!$E9)</f>
        <v>https://sedejudicial.madrid.org/conozcalasede</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14</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Tramites</v>
      </c>
      <c r="C363" s="140" t="str">
        <f>IF( ISBLANK('03.Muestra'!$E10),"",'03.Muestra'!$E10)</f>
        <v>https://sedejudicial.madrid.org/tramitesyservicios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Ayuda</v>
      </c>
      <c r="C364" s="140" t="str">
        <f>IF( ISBLANK('03.Muestra'!$E11),"",'03.Muestra'!$E11)</f>
        <v>https://sedejudicial.madrid.org/ayuda</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Carta de Derechos</v>
      </c>
      <c r="C365" s="140" t="str">
        <f>IF( ISBLANK('03.Muestra'!$E12),"",'03.Muestra'!$E12)</f>
        <v>https://sedejudicial.madrid.org/conozcalasede#views-row-9</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Firmas y certificados</v>
      </c>
      <c r="C366" s="140" t="str">
        <f>IF( ISBLANK('03.Muestra'!$E13),"",'03.Muestra'!$E13)</f>
        <v>https://sedejudicial.madrid.org/conozcalasede#views-row-2</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Verificación</v>
      </c>
      <c r="C367" s="140" t="str">
        <f>IF( ISBLANK('03.Muestra'!$E14),"",'03.Muestra'!$E14)</f>
        <v>https://sedejudicial.madrid.org/conozcalasede#views-row-3</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Sugerencias y quejas</v>
      </c>
      <c r="C368" s="140" t="str">
        <f>IF( ISBLANK('03.Muestra'!$E15),"",'03.Muestra'!$E15)</f>
        <v>https://sedejudicial.madrid.org/conozcalasede#views-row-10</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Protección de datos</v>
      </c>
      <c r="C369" s="140" t="str">
        <f>IF( ISBLANK('03.Muestra'!$E16),"",'03.Muestra'!$E16)</f>
        <v>https://sedejudicial.madrid.org/conozcalasede#views-row-11</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Apoderamiento Apud Acta</v>
      </c>
      <c r="C370" s="140" t="str">
        <f>IF( ISBLANK('03.Muestra'!$E17),"",'03.Muestra'!$E17)</f>
        <v>https://sedejudicial.madrid.org/tramitesyservicios#views-row-8</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Presentación de escritos</v>
      </c>
      <c r="C371" s="140" t="str">
        <f>IF( ISBLANK('03.Muestra'!$E18),"",'03.Muestra'!$E18)</f>
        <v>https://sedejudicial.madrid.org/tramitesyservicios#views-row-13</v>
      </c>
      <c r="D371" s="164" t="s">
        <v>73</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Consulta de Asuntos Judiciales</v>
      </c>
      <c r="C372" s="140" t="str">
        <f>IF( ISBLANK('03.Muestra'!$E19),"",'03.Muestra'!$E19)</f>
        <v>https://sedejudicial.madrid.org/tramitesyservicios#views-row-14</v>
      </c>
      <c r="D372" s="164" t="s">
        <v>73</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4.15" customHeight="1">
      <c r="B373" s="140" t="str">
        <f>IF( ISBLANK('03.Muestra'!$C20),"",'03.Muestra'!$C20)</f>
        <v>Requisitos técnicos</v>
      </c>
      <c r="C373" s="140" t="str">
        <f>IF( ISBLANK('03.Muestra'!$E20),"",'03.Muestra'!$E20)</f>
        <v>https://sedejudicial.madrid.org/ayuda#views-row-18</v>
      </c>
      <c r="D373" s="164" t="s">
        <v>73</v>
      </c>
      <c r="E373" s="133" t="str">
        <f t="shared" si="18"/>
        <v/>
      </c>
      <c r="F373" s="19"/>
      <c r="G373" s="19"/>
      <c r="H373" s="19"/>
      <c r="I373" s="19"/>
      <c r="J373" s="19"/>
      <c r="K373" s="19"/>
      <c r="L373" s="19"/>
      <c r="M373" s="19"/>
      <c r="N373" s="19"/>
      <c r="O373" s="19"/>
      <c r="P373" s="19"/>
      <c r="Q373" s="19"/>
      <c r="R373" s="19"/>
      <c r="S373" s="19"/>
      <c r="T373" s="19"/>
      <c r="U373" s="19"/>
      <c r="V373" s="19"/>
      <c r="W373" s="19"/>
      <c r="X373" s="19"/>
      <c r="Y373" s="19"/>
    </row>
    <row r="374" spans="2:25" ht="14.15" customHeight="1">
      <c r="B374" s="140" t="str">
        <f>IF( ISBLANK('03.Muestra'!$C21),"",'03.Muestra'!$C21)</f>
        <v>Buscador</v>
      </c>
      <c r="C374" s="140" t="str">
        <f>IF( ISBLANK('03.Muestra'!$E21),"",'03.Muestra'!$E21)</f>
        <v>https://sedejudicial.madrid.org/search/node/prueba</v>
      </c>
      <c r="D374" s="164" t="s">
        <v>73</v>
      </c>
      <c r="E374" s="133" t="str">
        <f t="shared" si="18"/>
        <v/>
      </c>
      <c r="F374" s="19"/>
      <c r="G374" s="19"/>
      <c r="H374" s="19"/>
      <c r="I374" s="19"/>
      <c r="J374" s="19"/>
      <c r="K374" s="19"/>
      <c r="L374" s="19"/>
      <c r="M374" s="19"/>
      <c r="N374" s="19"/>
      <c r="O374" s="19"/>
      <c r="P374" s="19"/>
      <c r="Q374" s="19"/>
      <c r="R374" s="19"/>
      <c r="S374" s="19"/>
      <c r="T374" s="19"/>
      <c r="U374" s="19"/>
      <c r="V374" s="19"/>
      <c r="W374" s="19"/>
      <c r="X374" s="19"/>
      <c r="Y374" s="19"/>
    </row>
    <row r="375" spans="2:25" ht="14.15" customHeight="1">
      <c r="B375" s="140" t="str">
        <f>IF( ISBLANK('03.Muestra'!$C22),"",'03.Muestra'!$C22)</f>
        <v/>
      </c>
      <c r="C375" s="140" t="str">
        <f>IF( ISBLANK('03.Muestra'!$E22),"",'03.Muestra'!$E22)</f>
        <v/>
      </c>
      <c r="D375" s="164"/>
      <c r="E375" s="133" t="str">
        <f t="shared" si="18"/>
        <v/>
      </c>
      <c r="F375" s="19"/>
      <c r="G375" s="19"/>
      <c r="H375" s="19"/>
      <c r="I375" s="19"/>
      <c r="J375" s="19"/>
      <c r="K375" s="19"/>
      <c r="L375" s="19"/>
      <c r="M375" s="19"/>
      <c r="N375" s="19"/>
      <c r="O375" s="19"/>
      <c r="P375" s="19"/>
      <c r="Q375" s="19"/>
      <c r="R375" s="19"/>
      <c r="S375" s="19"/>
      <c r="T375" s="19"/>
      <c r="U375" s="19"/>
      <c r="V375" s="19"/>
      <c r="W375" s="19"/>
      <c r="X375" s="19"/>
      <c r="Y375" s="19"/>
    </row>
    <row r="376" spans="2:25" ht="14.15" customHeight="1">
      <c r="B376" s="140" t="str">
        <f>IF( ISBLANK('03.Muestra'!$C23),"",'03.Muestra'!$C23)</f>
        <v/>
      </c>
      <c r="C376" s="140" t="str">
        <f>IF( ISBLANK('03.Muestra'!$E23),"",'03.Muestra'!$E23)</f>
        <v/>
      </c>
      <c r="D376" s="164"/>
      <c r="E376" s="133" t="str">
        <f t="shared" si="18"/>
        <v/>
      </c>
      <c r="F376" s="19"/>
      <c r="G376" s="19"/>
      <c r="H376" s="19"/>
      <c r="I376" s="19"/>
      <c r="J376" s="19"/>
      <c r="K376" s="19"/>
      <c r="L376" s="19"/>
      <c r="M376" s="19"/>
      <c r="N376" s="19"/>
      <c r="O376" s="19"/>
      <c r="P376" s="19"/>
      <c r="Q376" s="19"/>
      <c r="R376" s="19"/>
      <c r="S376" s="19"/>
      <c r="T376" s="19"/>
      <c r="U376" s="19"/>
      <c r="V376" s="19"/>
      <c r="W376" s="19"/>
      <c r="X376" s="19"/>
      <c r="Y376" s="19"/>
    </row>
    <row r="377" spans="2:25" ht="14.15" customHeight="1">
      <c r="B377" s="140" t="str">
        <f>IF( ISBLANK('03.Muestra'!$C24),"",'03.Muestra'!$C24)</f>
        <v/>
      </c>
      <c r="C377" s="140" t="str">
        <f>IF( ISBLANK('03.Muestra'!$E24),"",'03.Muestra'!$E24)</f>
        <v/>
      </c>
      <c r="D377" s="164"/>
      <c r="E377" s="133" t="str">
        <f t="shared" si="18"/>
        <v/>
      </c>
      <c r="F377" s="19"/>
      <c r="G377" s="19"/>
      <c r="H377" s="19"/>
      <c r="I377" s="19"/>
      <c r="J377" s="19"/>
      <c r="K377" s="19"/>
      <c r="L377" s="19"/>
      <c r="M377" s="19"/>
      <c r="N377" s="19"/>
      <c r="O377" s="19"/>
      <c r="P377" s="19"/>
      <c r="Q377" s="19"/>
      <c r="R377" s="19"/>
      <c r="S377" s="19"/>
      <c r="T377" s="19"/>
      <c r="U377" s="19"/>
      <c r="V377" s="19"/>
      <c r="W377" s="19"/>
      <c r="X377" s="19"/>
      <c r="Y377" s="19"/>
    </row>
    <row r="378" spans="2:25" ht="14.15" customHeight="1">
      <c r="B378" s="140" t="str">
        <f>IF( ISBLANK('03.Muestra'!$C25),"",'03.Muestra'!$C25)</f>
        <v/>
      </c>
      <c r="C378" s="140" t="str">
        <f>IF( ISBLANK('03.Muestra'!$E25),"",'03.Muestra'!$E25)</f>
        <v/>
      </c>
      <c r="D378" s="164"/>
      <c r="E378" s="133" t="str">
        <f t="shared" si="18"/>
        <v/>
      </c>
      <c r="F378" s="19"/>
      <c r="G378" s="19"/>
      <c r="H378" s="19"/>
      <c r="I378" s="19"/>
      <c r="J378" s="19"/>
      <c r="K378" s="19"/>
      <c r="L378" s="19"/>
      <c r="M378" s="19"/>
      <c r="N378" s="19"/>
      <c r="O378" s="19"/>
      <c r="P378" s="19"/>
      <c r="Q378" s="19"/>
      <c r="R378" s="19"/>
      <c r="S378" s="19"/>
      <c r="T378" s="19"/>
      <c r="U378" s="19"/>
      <c r="V378" s="19"/>
      <c r="W378" s="19"/>
      <c r="X378" s="19"/>
      <c r="Y378" s="19"/>
    </row>
    <row r="379" spans="2:25" ht="14.15" customHeight="1">
      <c r="B379" s="140" t="str">
        <f>IF( ISBLANK('03.Muestra'!$C26),"",'03.Muestra'!$C26)</f>
        <v/>
      </c>
      <c r="C379" s="140" t="str">
        <f>IF( ISBLANK('03.Muestra'!$E26),"",'03.Muestra'!$E26)</f>
        <v/>
      </c>
      <c r="D379" s="164" t="str">
        <f t="shared" ref="D379:D395" si="19">IF(AND(B379&lt;&gt;"",C379&lt;&gt;""),"N/T","")</f>
        <v/>
      </c>
      <c r="E379" s="133" t="str">
        <f t="shared" si="18"/>
        <v/>
      </c>
      <c r="F379" s="19"/>
      <c r="G379" s="19"/>
      <c r="H379" s="19"/>
      <c r="I379" s="19"/>
      <c r="J379" s="19"/>
      <c r="K379" s="19"/>
      <c r="L379" s="19"/>
      <c r="M379" s="19"/>
      <c r="N379" s="19"/>
      <c r="O379" s="19"/>
      <c r="P379" s="19"/>
      <c r="Q379" s="19"/>
      <c r="R379" s="19"/>
      <c r="S379" s="19"/>
      <c r="T379" s="19"/>
      <c r="U379" s="19"/>
      <c r="V379" s="19"/>
      <c r="W379" s="19"/>
      <c r="X379" s="19"/>
      <c r="Y379" s="19"/>
    </row>
    <row r="380" spans="2:25" ht="14.15" customHeight="1">
      <c r="B380" s="140" t="str">
        <f>IF( ISBLANK('03.Muestra'!$C27),"",'03.Muestra'!$C27)</f>
        <v/>
      </c>
      <c r="C380" s="140" t="str">
        <f>IF( ISBLANK('03.Muestra'!$E27),"",'03.Muestra'!$E27)</f>
        <v/>
      </c>
      <c r="D380" s="164" t="str">
        <f t="shared" si="19"/>
        <v/>
      </c>
      <c r="E380" s="133" t="str">
        <f t="shared" si="18"/>
        <v/>
      </c>
      <c r="F380" s="19"/>
      <c r="G380" s="19"/>
      <c r="H380" s="19"/>
      <c r="I380" s="19"/>
      <c r="J380" s="19"/>
      <c r="K380" s="19"/>
      <c r="L380" s="19"/>
      <c r="M380" s="19"/>
      <c r="N380" s="19"/>
      <c r="O380" s="19"/>
      <c r="P380" s="19"/>
      <c r="Q380" s="19"/>
      <c r="R380" s="19"/>
      <c r="S380" s="19"/>
      <c r="T380" s="19"/>
      <c r="U380" s="19"/>
      <c r="V380" s="19"/>
      <c r="W380" s="19"/>
      <c r="X380" s="19"/>
      <c r="Y380" s="19"/>
    </row>
    <row r="381" spans="2:25" ht="14.15"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M381" s="19"/>
      <c r="N381" s="19"/>
      <c r="O381" s="19"/>
      <c r="P381" s="19"/>
      <c r="Q381" s="19"/>
      <c r="R381" s="19"/>
      <c r="S381" s="19"/>
      <c r="T381" s="19"/>
      <c r="U381" s="19"/>
      <c r="V381" s="19"/>
      <c r="W381" s="19"/>
      <c r="X381" s="19"/>
      <c r="Y381" s="19"/>
    </row>
    <row r="382" spans="2:25" ht="14.15"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M382" s="19"/>
      <c r="N382" s="19"/>
      <c r="O382" s="19"/>
      <c r="P382" s="19"/>
      <c r="Q382" s="19"/>
      <c r="R382" s="19"/>
      <c r="S382" s="19"/>
      <c r="T382" s="19"/>
      <c r="U382" s="19"/>
      <c r="V382" s="19"/>
      <c r="W382" s="19"/>
      <c r="X382" s="19"/>
      <c r="Y382" s="19"/>
    </row>
    <row r="383" spans="2:25" ht="14.15"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33"/>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86</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https://sedejudicial.madrid.org/</v>
      </c>
      <c r="D399" s="191"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Conozca la sede</v>
      </c>
      <c r="C400" s="140" t="str">
        <f>IF( ISBLANK('03.Muestra'!$E9),"",'03.Muestra'!$E9)</f>
        <v>https://sedejudicial.madrid.org/conozcalasede</v>
      </c>
      <c r="D400" s="164" t="s">
        <v>73</v>
      </c>
      <c r="E400" s="133" t="str">
        <f t="shared" si="20"/>
        <v/>
      </c>
      <c r="F400" s="147">
        <f ca="1">COUNTIF($D399:INDIRECT("$D" &amp;  SUM(ROW()-1,'03.Muestra'!$D$45)-1),F399)</f>
        <v>0</v>
      </c>
      <c r="G400" s="147">
        <f ca="1">COUNTIF($D399:INDIRECT("$D" &amp;  SUM(ROW()-1,'03.Muestra'!$D$45)-1),G399)</f>
        <v>0</v>
      </c>
      <c r="H400" s="147">
        <f ca="1">COUNTIF($D399:INDIRECT("$D" &amp;  SUM(ROW()-1,'03.Muestra'!$D$45)-1),H399)</f>
        <v>12</v>
      </c>
      <c r="I400" s="147">
        <f ca="1">COUNTIF($D399:INDIRECT("$D" &amp;  SUM(ROW()-1,'03.Muestra'!$D$45)-1),I399)</f>
        <v>0</v>
      </c>
      <c r="J400" s="147">
        <f ca="1">COUNTIF($D399:INDIRECT("$D" &amp;  SUM(ROW()-1,'03.Muestra'!$D$45)-1),J399)</f>
        <v>2</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Tramites</v>
      </c>
      <c r="C401" s="140" t="str">
        <f>IF( ISBLANK('03.Muestra'!$E10),"",'03.Muestra'!$E10)</f>
        <v>https://sedejudicial.madrid.org/tramitesyservicios</v>
      </c>
      <c r="D401" s="164" t="s">
        <v>73</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Ayuda</v>
      </c>
      <c r="C402" s="140" t="str">
        <f>IF( ISBLANK('03.Muestra'!$E11),"",'03.Muestra'!$E11)</f>
        <v>https://sedejudicial.madrid.org/ayuda</v>
      </c>
      <c r="D402" s="164" t="s">
        <v>73</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Carta de Derechos</v>
      </c>
      <c r="C403" s="140" t="str">
        <f>IF( ISBLANK('03.Muestra'!$E12),"",'03.Muestra'!$E12)</f>
        <v>https://sedejudicial.madrid.org/conozcalasede#views-row-9</v>
      </c>
      <c r="D403" s="164" t="s">
        <v>73</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Firmas y certificados</v>
      </c>
      <c r="C404" s="140" t="str">
        <f>IF( ISBLANK('03.Muestra'!$E13),"",'03.Muestra'!$E13)</f>
        <v>https://sedejudicial.madrid.org/conozcalasede#views-row-2</v>
      </c>
      <c r="D404" s="164" t="s">
        <v>73</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Verificación</v>
      </c>
      <c r="C405" s="140" t="str">
        <f>IF( ISBLANK('03.Muestra'!$E14),"",'03.Muestra'!$E14)</f>
        <v>https://sedejudicial.madrid.org/conozcalasede#views-row-3</v>
      </c>
      <c r="D405" s="164" t="s">
        <v>73</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Sugerencias y quejas</v>
      </c>
      <c r="C406" s="140" t="str">
        <f>IF( ISBLANK('03.Muestra'!$E15),"",'03.Muestra'!$E15)</f>
        <v>https://sedejudicial.madrid.org/conozcalasede#views-row-10</v>
      </c>
      <c r="D406" s="164" t="s">
        <v>73</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Protección de datos</v>
      </c>
      <c r="C407" s="140" t="str">
        <f>IF( ISBLANK('03.Muestra'!$E16),"",'03.Muestra'!$E16)</f>
        <v>https://sedejudicial.madrid.org/conozcalasede#views-row-11</v>
      </c>
      <c r="D407" s="164" t="s">
        <v>73</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Apoderamiento Apud Acta</v>
      </c>
      <c r="C408" s="140" t="str">
        <f>IF( ISBLANK('03.Muestra'!$E17),"",'03.Muestra'!$E17)</f>
        <v>https://sedejudicial.madrid.org/tramitesyservicios#views-row-8</v>
      </c>
      <c r="D408" s="164" t="s">
        <v>73</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Presentación de escritos</v>
      </c>
      <c r="C409" s="140" t="str">
        <f>IF( ISBLANK('03.Muestra'!$E18),"",'03.Muestra'!$E18)</f>
        <v>https://sedejudicial.madrid.org/tramitesyservicios#views-row-13</v>
      </c>
      <c r="D409" s="164" t="s">
        <v>73</v>
      </c>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Consulta de Asuntos Judiciales</v>
      </c>
      <c r="C410" s="140" t="str">
        <f>IF( ISBLANK('03.Muestra'!$E19),"",'03.Muestra'!$E19)</f>
        <v>https://sedejudicial.madrid.org/tramitesyservicios#views-row-14</v>
      </c>
      <c r="D410" s="164" t="s">
        <v>73</v>
      </c>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4.15" customHeight="1">
      <c r="B411" s="140" t="str">
        <f>IF( ISBLANK('03.Muestra'!$C20),"",'03.Muestra'!$C20)</f>
        <v>Requisitos técnicos</v>
      </c>
      <c r="C411" s="140" t="str">
        <f>IF( ISBLANK('03.Muestra'!$E20),"",'03.Muestra'!$E20)</f>
        <v>https://sedejudicial.madrid.org/ayuda#views-row-18</v>
      </c>
      <c r="D411" s="164" t="s">
        <v>73</v>
      </c>
      <c r="E411" s="133" t="str">
        <f t="shared" si="20"/>
        <v/>
      </c>
      <c r="F411" s="19"/>
      <c r="G411" s="19"/>
      <c r="H411" s="19"/>
      <c r="I411" s="19"/>
      <c r="J411" s="19"/>
      <c r="K411" s="19"/>
      <c r="L411" s="19"/>
      <c r="M411" s="19"/>
      <c r="N411" s="19"/>
      <c r="O411" s="19"/>
      <c r="P411" s="19"/>
      <c r="Q411" s="19"/>
      <c r="R411" s="19"/>
      <c r="S411" s="19"/>
      <c r="T411" s="19"/>
      <c r="U411" s="19"/>
      <c r="V411" s="19"/>
      <c r="W411" s="19"/>
      <c r="X411" s="19"/>
      <c r="Y411" s="19"/>
    </row>
    <row r="412" spans="2:25" ht="14.15" customHeight="1">
      <c r="B412" s="140" t="str">
        <f>IF( ISBLANK('03.Muestra'!$C21),"",'03.Muestra'!$C21)</f>
        <v>Buscador</v>
      </c>
      <c r="C412" s="140" t="str">
        <f>IF( ISBLANK('03.Muestra'!$E21),"",'03.Muestra'!$E21)</f>
        <v>https://sedejudicial.madrid.org/search/node/prueba</v>
      </c>
      <c r="D412" s="164" t="s">
        <v>61</v>
      </c>
      <c r="E412" s="133" t="str">
        <f t="shared" si="20"/>
        <v/>
      </c>
      <c r="F412" s="19"/>
      <c r="G412" s="19"/>
      <c r="H412" s="19"/>
      <c r="I412" s="19"/>
      <c r="J412" s="19"/>
      <c r="K412" s="19"/>
      <c r="L412" s="19"/>
      <c r="M412" s="19"/>
      <c r="N412" s="19"/>
      <c r="O412" s="19"/>
      <c r="P412" s="19"/>
      <c r="Q412" s="19"/>
      <c r="R412" s="19"/>
      <c r="S412" s="19"/>
      <c r="T412" s="19"/>
      <c r="U412" s="19"/>
      <c r="V412" s="19"/>
      <c r="W412" s="19"/>
      <c r="X412" s="19"/>
      <c r="Y412" s="19"/>
    </row>
    <row r="413" spans="2:25" ht="14.15" customHeight="1">
      <c r="B413" s="140" t="str">
        <f>IF( ISBLANK('03.Muestra'!$C22),"",'03.Muestra'!$C22)</f>
        <v/>
      </c>
      <c r="C413" s="140" t="str">
        <f>IF( ISBLANK('03.Muestra'!$E22),"",'03.Muestra'!$E22)</f>
        <v/>
      </c>
      <c r="D413" s="164"/>
      <c r="E413" s="133" t="str">
        <f t="shared" si="20"/>
        <v/>
      </c>
      <c r="F413" s="19"/>
      <c r="G413" s="19"/>
      <c r="H413" s="19"/>
      <c r="I413" s="19"/>
      <c r="J413" s="19"/>
      <c r="K413" s="19"/>
      <c r="L413" s="19"/>
      <c r="M413" s="19"/>
      <c r="N413" s="19"/>
      <c r="O413" s="19"/>
      <c r="P413" s="19"/>
      <c r="Q413" s="19"/>
      <c r="R413" s="19"/>
      <c r="S413" s="19"/>
      <c r="T413" s="19"/>
      <c r="U413" s="19"/>
      <c r="V413" s="19"/>
      <c r="W413" s="19"/>
      <c r="X413" s="19"/>
      <c r="Y413" s="19"/>
    </row>
    <row r="414" spans="2:25" ht="14.15" customHeight="1">
      <c r="B414" s="140" t="str">
        <f>IF( ISBLANK('03.Muestra'!$C23),"",'03.Muestra'!$C23)</f>
        <v/>
      </c>
      <c r="C414" s="140" t="str">
        <f>IF( ISBLANK('03.Muestra'!$E23),"",'03.Muestra'!$E23)</f>
        <v/>
      </c>
      <c r="D414" s="164"/>
      <c r="E414" s="133" t="str">
        <f t="shared" si="20"/>
        <v/>
      </c>
      <c r="F414" s="19"/>
      <c r="G414" s="19"/>
      <c r="H414" s="19"/>
      <c r="I414" s="19"/>
      <c r="J414" s="19"/>
      <c r="K414" s="19"/>
      <c r="L414" s="19"/>
      <c r="M414" s="19"/>
      <c r="N414" s="19"/>
      <c r="O414" s="19"/>
      <c r="P414" s="19"/>
      <c r="Q414" s="19"/>
      <c r="R414" s="19"/>
      <c r="S414" s="19"/>
      <c r="T414" s="19"/>
      <c r="U414" s="19"/>
      <c r="V414" s="19"/>
      <c r="W414" s="19"/>
      <c r="X414" s="19"/>
      <c r="Y414" s="19"/>
    </row>
    <row r="415" spans="2:25" ht="14.15" customHeight="1">
      <c r="B415" s="140" t="str">
        <f>IF( ISBLANK('03.Muestra'!$C24),"",'03.Muestra'!$C24)</f>
        <v/>
      </c>
      <c r="C415" s="140" t="str">
        <f>IF( ISBLANK('03.Muestra'!$E24),"",'03.Muestra'!$E24)</f>
        <v/>
      </c>
      <c r="D415" s="164"/>
      <c r="E415" s="133" t="str">
        <f t="shared" si="20"/>
        <v/>
      </c>
      <c r="F415" s="19"/>
      <c r="G415" s="19"/>
      <c r="H415" s="19"/>
      <c r="I415" s="19"/>
      <c r="J415" s="19"/>
      <c r="K415" s="19"/>
      <c r="L415" s="19"/>
      <c r="M415" s="19"/>
      <c r="N415" s="19"/>
      <c r="O415" s="19"/>
      <c r="P415" s="19"/>
      <c r="Q415" s="19"/>
      <c r="R415" s="19"/>
      <c r="S415" s="19"/>
      <c r="T415" s="19"/>
      <c r="U415" s="19"/>
      <c r="V415" s="19"/>
      <c r="W415" s="19"/>
      <c r="X415" s="19"/>
      <c r="Y415" s="19"/>
    </row>
    <row r="416" spans="2:25" ht="14.15" customHeight="1">
      <c r="B416" s="140" t="str">
        <f>IF( ISBLANK('03.Muestra'!$C25),"",'03.Muestra'!$C25)</f>
        <v/>
      </c>
      <c r="C416" s="140" t="str">
        <f>IF( ISBLANK('03.Muestra'!$E25),"",'03.Muestra'!$E25)</f>
        <v/>
      </c>
      <c r="D416" s="164" t="str">
        <f t="shared" ref="D416:D433" si="21">IF(AND(B416&lt;&gt;"",C416&lt;&gt;""),"N/T","")</f>
        <v/>
      </c>
      <c r="E416" s="133" t="str">
        <f t="shared" si="20"/>
        <v/>
      </c>
      <c r="F416" s="19"/>
      <c r="G416" s="19"/>
      <c r="H416" s="19"/>
      <c r="I416" s="19"/>
      <c r="J416" s="19"/>
      <c r="K416" s="19"/>
      <c r="L416" s="19"/>
      <c r="M416" s="19"/>
      <c r="N416" s="19"/>
      <c r="O416" s="19"/>
      <c r="P416" s="19"/>
      <c r="Q416" s="19"/>
      <c r="R416" s="19"/>
      <c r="S416" s="19"/>
      <c r="T416" s="19"/>
      <c r="U416" s="19"/>
      <c r="V416" s="19"/>
      <c r="W416" s="19"/>
      <c r="X416" s="19"/>
      <c r="Y416" s="19"/>
    </row>
    <row r="417" spans="2:25" ht="14.15" customHeight="1">
      <c r="B417" s="140" t="str">
        <f>IF( ISBLANK('03.Muestra'!$C26),"",'03.Muestra'!$C26)</f>
        <v/>
      </c>
      <c r="C417" s="140" t="str">
        <f>IF( ISBLANK('03.Muestra'!$E26),"",'03.Muestra'!$E26)</f>
        <v/>
      </c>
      <c r="D417" s="164" t="str">
        <f t="shared" si="21"/>
        <v/>
      </c>
      <c r="E417" s="133" t="str">
        <f t="shared" si="20"/>
        <v/>
      </c>
      <c r="F417" s="19"/>
      <c r="G417" s="19"/>
      <c r="H417" s="19"/>
      <c r="I417" s="19"/>
      <c r="J417" s="19"/>
      <c r="K417" s="19"/>
      <c r="L417" s="19"/>
      <c r="M417" s="19"/>
      <c r="N417" s="19"/>
      <c r="O417" s="19"/>
      <c r="P417" s="19"/>
      <c r="Q417" s="19"/>
      <c r="R417" s="19"/>
      <c r="S417" s="19"/>
      <c r="T417" s="19"/>
      <c r="U417" s="19"/>
      <c r="V417" s="19"/>
      <c r="W417" s="19"/>
      <c r="X417" s="19"/>
      <c r="Y417" s="19"/>
    </row>
    <row r="418" spans="2:25" ht="14.15" customHeight="1">
      <c r="B418" s="140" t="str">
        <f>IF( ISBLANK('03.Muestra'!$C27),"",'03.Muestra'!$C27)</f>
        <v/>
      </c>
      <c r="C418" s="140" t="str">
        <f>IF( ISBLANK('03.Muestra'!$E27),"",'03.Muestra'!$E27)</f>
        <v/>
      </c>
      <c r="D418" s="164" t="str">
        <f t="shared" si="21"/>
        <v/>
      </c>
      <c r="E418" s="133" t="str">
        <f t="shared" si="20"/>
        <v/>
      </c>
      <c r="F418" s="19"/>
      <c r="G418" s="19"/>
      <c r="H418" s="19"/>
      <c r="I418" s="19"/>
      <c r="J418" s="19"/>
      <c r="K418" s="19"/>
      <c r="L418" s="19"/>
      <c r="M418" s="19"/>
      <c r="N418" s="19"/>
      <c r="O418" s="19"/>
      <c r="P418" s="19"/>
      <c r="Q418" s="19"/>
      <c r="R418" s="19"/>
      <c r="S418" s="19"/>
      <c r="T418" s="19"/>
      <c r="U418" s="19"/>
      <c r="V418" s="19"/>
      <c r="W418" s="19"/>
      <c r="X418" s="19"/>
      <c r="Y418" s="19"/>
    </row>
    <row r="419" spans="2:25" ht="14.15"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M419" s="19"/>
      <c r="N419" s="19"/>
      <c r="O419" s="19"/>
      <c r="P419" s="19"/>
      <c r="Q419" s="19"/>
      <c r="R419" s="19"/>
      <c r="S419" s="19"/>
      <c r="T419" s="19"/>
      <c r="U419" s="19"/>
      <c r="V419" s="19"/>
      <c r="W419" s="19"/>
      <c r="X419" s="19"/>
      <c r="Y419" s="19"/>
    </row>
    <row r="420" spans="2:25" ht="14.15"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M420" s="19"/>
      <c r="N420" s="19"/>
      <c r="O420" s="19"/>
      <c r="P420" s="19"/>
      <c r="Q420" s="19"/>
      <c r="R420" s="19"/>
      <c r="S420" s="19"/>
      <c r="T420" s="19"/>
      <c r="U420" s="19"/>
      <c r="V420" s="19"/>
      <c r="W420" s="19"/>
      <c r="X420" s="19"/>
      <c r="Y420" s="19"/>
    </row>
    <row r="421" spans="2:25" ht="14.15"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33"/>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6" t="s">
        <v>60</v>
      </c>
      <c r="C436" s="27" t="s">
        <v>87</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https://sedejudicial.madrid.org/</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Conozca la sede</v>
      </c>
      <c r="C438" s="140" t="str">
        <f>IF( ISBLANK('03.Muestra'!$E9),"",'03.Muestra'!$E9)</f>
        <v>https://sedejudicial.madrid.org/conozcalasede</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0</v>
      </c>
      <c r="J438" s="147">
        <f ca="1">COUNTIF($D437:INDIRECT("$D" &amp;  SUM(ROW()-1,'03.Muestra'!$D$45)-1),J437)</f>
        <v>14</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Tramites</v>
      </c>
      <c r="C439" s="140" t="str">
        <f>IF( ISBLANK('03.Muestra'!$E10),"",'03.Muestra'!$E10)</f>
        <v>https://sedejudicial.madrid.org/tramitesyservicios</v>
      </c>
      <c r="D439" s="164" t="s">
        <v>61</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Ayuda</v>
      </c>
      <c r="C440" s="140" t="str">
        <f>IF( ISBLANK('03.Muestra'!$E11),"",'03.Muestra'!$E11)</f>
        <v>https://sedejudicial.madrid.org/ayuda</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Carta de Derechos</v>
      </c>
      <c r="C441" s="140" t="str">
        <f>IF( ISBLANK('03.Muestra'!$E12),"",'03.Muestra'!$E12)</f>
        <v>https://sedejudicial.madrid.org/conozcalasede#views-row-9</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Firmas y certificados</v>
      </c>
      <c r="C442" s="140" t="str">
        <f>IF( ISBLANK('03.Muestra'!$E13),"",'03.Muestra'!$E13)</f>
        <v>https://sedejudicial.madrid.org/conozcalasede#views-row-2</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Verificación</v>
      </c>
      <c r="C443" s="140" t="str">
        <f>IF( ISBLANK('03.Muestra'!$E14),"",'03.Muestra'!$E14)</f>
        <v>https://sedejudicial.madrid.org/conozcalasede#views-row-3</v>
      </c>
      <c r="D443" s="164" t="s">
        <v>61</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Sugerencias y quejas</v>
      </c>
      <c r="C444" s="140" t="str">
        <f>IF( ISBLANK('03.Muestra'!$E15),"",'03.Muestra'!$E15)</f>
        <v>https://sedejudicial.madrid.org/conozcalasede#views-row-10</v>
      </c>
      <c r="D444" s="164" t="s">
        <v>61</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Protección de datos</v>
      </c>
      <c r="C445" s="140" t="str">
        <f>IF( ISBLANK('03.Muestra'!$E16),"",'03.Muestra'!$E16)</f>
        <v>https://sedejudicial.madrid.org/conozcalasede#views-row-11</v>
      </c>
      <c r="D445" s="164" t="s">
        <v>61</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Apoderamiento Apud Acta</v>
      </c>
      <c r="C446" s="140" t="str">
        <f>IF( ISBLANK('03.Muestra'!$E17),"",'03.Muestra'!$E17)</f>
        <v>https://sedejudicial.madrid.org/tramitesyservicios#views-row-8</v>
      </c>
      <c r="D446" s="164" t="s">
        <v>61</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Presentación de escritos</v>
      </c>
      <c r="C447" s="140" t="str">
        <f>IF( ISBLANK('03.Muestra'!$E18),"",'03.Muestra'!$E18)</f>
        <v>https://sedejudicial.madrid.org/tramitesyservicios#views-row-13</v>
      </c>
      <c r="D447" s="164" t="s">
        <v>61</v>
      </c>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Consulta de Asuntos Judiciales</v>
      </c>
      <c r="C448" s="140" t="str">
        <f>IF( ISBLANK('03.Muestra'!$E19),"",'03.Muestra'!$E19)</f>
        <v>https://sedejudicial.madrid.org/tramitesyservicios#views-row-14</v>
      </c>
      <c r="D448" s="164" t="s">
        <v>61</v>
      </c>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4.15" customHeight="1">
      <c r="B449" s="140" t="str">
        <f>IF( ISBLANK('03.Muestra'!$C20),"",'03.Muestra'!$C20)</f>
        <v>Requisitos técnicos</v>
      </c>
      <c r="C449" s="140" t="str">
        <f>IF( ISBLANK('03.Muestra'!$E20),"",'03.Muestra'!$E20)</f>
        <v>https://sedejudicial.madrid.org/ayuda#views-row-18</v>
      </c>
      <c r="D449" s="164" t="s">
        <v>61</v>
      </c>
      <c r="E449" s="133" t="str">
        <f t="shared" si="22"/>
        <v/>
      </c>
      <c r="F449" s="19"/>
      <c r="G449" s="19"/>
      <c r="H449" s="19"/>
      <c r="I449" s="19"/>
      <c r="J449" s="19"/>
      <c r="K449" s="19"/>
      <c r="L449" s="19"/>
      <c r="M449" s="19"/>
      <c r="N449" s="19"/>
      <c r="O449" s="19"/>
      <c r="P449" s="19"/>
      <c r="Q449" s="19"/>
      <c r="R449" s="19"/>
      <c r="S449" s="19"/>
      <c r="T449" s="19"/>
      <c r="U449" s="19"/>
      <c r="V449" s="19"/>
      <c r="W449" s="19"/>
      <c r="X449" s="19"/>
      <c r="Y449" s="19"/>
    </row>
    <row r="450" spans="2:25" ht="14.15" customHeight="1">
      <c r="B450" s="140" t="str">
        <f>IF( ISBLANK('03.Muestra'!$C21),"",'03.Muestra'!$C21)</f>
        <v>Buscador</v>
      </c>
      <c r="C450" s="140" t="str">
        <f>IF( ISBLANK('03.Muestra'!$E21),"",'03.Muestra'!$E21)</f>
        <v>https://sedejudicial.madrid.org/search/node/prueba</v>
      </c>
      <c r="D450" s="164" t="s">
        <v>61</v>
      </c>
      <c r="E450" s="133" t="str">
        <f t="shared" si="22"/>
        <v/>
      </c>
      <c r="F450" s="19"/>
      <c r="G450" s="19"/>
      <c r="H450" s="19"/>
      <c r="I450" s="19"/>
      <c r="J450" s="19"/>
      <c r="K450" s="19"/>
      <c r="L450" s="19"/>
      <c r="M450" s="19"/>
      <c r="N450" s="19"/>
      <c r="O450" s="19"/>
      <c r="P450" s="19"/>
      <c r="Q450" s="19"/>
      <c r="R450" s="19"/>
      <c r="S450" s="19"/>
      <c r="T450" s="19"/>
      <c r="U450" s="19"/>
      <c r="V450" s="19"/>
      <c r="W450" s="19"/>
      <c r="X450" s="19"/>
      <c r="Y450" s="19"/>
    </row>
    <row r="451" spans="2:25" ht="14.15" customHeight="1">
      <c r="B451" s="140" t="str">
        <f>IF( ISBLANK('03.Muestra'!$C22),"",'03.Muestra'!$C22)</f>
        <v/>
      </c>
      <c r="C451" s="140" t="str">
        <f>IF( ISBLANK('03.Muestra'!$E22),"",'03.Muestra'!$E22)</f>
        <v/>
      </c>
      <c r="D451" s="164"/>
      <c r="E451" s="133" t="str">
        <f t="shared" si="22"/>
        <v/>
      </c>
      <c r="F451" s="19"/>
      <c r="G451" s="19"/>
      <c r="H451" s="19"/>
      <c r="I451" s="19"/>
      <c r="J451" s="19"/>
      <c r="K451" s="19"/>
      <c r="L451" s="19"/>
      <c r="M451" s="19"/>
      <c r="N451" s="19"/>
      <c r="O451" s="19"/>
      <c r="P451" s="19"/>
      <c r="Q451" s="19"/>
      <c r="R451" s="19"/>
      <c r="S451" s="19"/>
      <c r="T451" s="19"/>
      <c r="U451" s="19"/>
      <c r="V451" s="19"/>
      <c r="W451" s="19"/>
      <c r="X451" s="19"/>
      <c r="Y451" s="19"/>
    </row>
    <row r="452" spans="2:25" ht="14.15" customHeight="1">
      <c r="B452" s="140" t="str">
        <f>IF( ISBLANK('03.Muestra'!$C23),"",'03.Muestra'!$C23)</f>
        <v/>
      </c>
      <c r="C452" s="140" t="str">
        <f>IF( ISBLANK('03.Muestra'!$E23),"",'03.Muestra'!$E23)</f>
        <v/>
      </c>
      <c r="D452" s="164"/>
      <c r="E452" s="133" t="str">
        <f t="shared" si="22"/>
        <v/>
      </c>
      <c r="F452" s="19"/>
      <c r="G452" s="19"/>
      <c r="H452" s="19"/>
      <c r="I452" s="19"/>
      <c r="J452" s="19"/>
      <c r="K452" s="19"/>
      <c r="L452" s="19"/>
      <c r="M452" s="19"/>
      <c r="N452" s="19"/>
      <c r="O452" s="19"/>
      <c r="P452" s="19"/>
      <c r="Q452" s="19"/>
      <c r="R452" s="19"/>
      <c r="S452" s="19"/>
      <c r="T452" s="19"/>
      <c r="U452" s="19"/>
      <c r="V452" s="19"/>
      <c r="W452" s="19"/>
      <c r="X452" s="19"/>
      <c r="Y452" s="19"/>
    </row>
    <row r="453" spans="2:25" ht="14.15" customHeight="1">
      <c r="B453" s="140" t="str">
        <f>IF( ISBLANK('03.Muestra'!$C24),"",'03.Muestra'!$C24)</f>
        <v/>
      </c>
      <c r="C453" s="140" t="str">
        <f>IF( ISBLANK('03.Muestra'!$E24),"",'03.Muestra'!$E24)</f>
        <v/>
      </c>
      <c r="D453" s="164"/>
      <c r="E453" s="133" t="str">
        <f t="shared" si="22"/>
        <v/>
      </c>
      <c r="F453" s="19"/>
      <c r="G453" s="19"/>
      <c r="H453" s="19"/>
      <c r="I453" s="19"/>
      <c r="J453" s="19"/>
      <c r="K453" s="19"/>
      <c r="L453" s="19"/>
      <c r="M453" s="19"/>
      <c r="N453" s="19"/>
      <c r="O453" s="19"/>
      <c r="P453" s="19"/>
      <c r="Q453" s="19"/>
      <c r="R453" s="19"/>
      <c r="S453" s="19"/>
      <c r="T453" s="19"/>
      <c r="U453" s="19"/>
      <c r="V453" s="19"/>
      <c r="W453" s="19"/>
      <c r="X453" s="19"/>
      <c r="Y453" s="19"/>
    </row>
    <row r="454" spans="2:25" ht="14.15" customHeight="1">
      <c r="B454" s="140" t="str">
        <f>IF( ISBLANK('03.Muestra'!$C25),"",'03.Muestra'!$C25)</f>
        <v/>
      </c>
      <c r="C454" s="140" t="str">
        <f>IF( ISBLANK('03.Muestra'!$E25),"",'03.Muestra'!$E25)</f>
        <v/>
      </c>
      <c r="D454" s="164"/>
      <c r="E454" s="133" t="str">
        <f t="shared" si="22"/>
        <v/>
      </c>
      <c r="F454" s="19"/>
      <c r="G454" s="19"/>
      <c r="H454" s="19"/>
      <c r="I454" s="19"/>
      <c r="J454" s="19"/>
      <c r="K454" s="19"/>
      <c r="L454" s="19"/>
      <c r="M454" s="19"/>
      <c r="N454" s="19"/>
      <c r="O454" s="19"/>
      <c r="P454" s="19"/>
      <c r="Q454" s="19"/>
      <c r="R454" s="19"/>
      <c r="S454" s="19"/>
      <c r="T454" s="19"/>
      <c r="U454" s="19"/>
      <c r="V454" s="19"/>
      <c r="W454" s="19"/>
      <c r="X454" s="19"/>
      <c r="Y454" s="19"/>
    </row>
    <row r="455" spans="2:25" ht="14.15" customHeight="1">
      <c r="B455" s="140" t="str">
        <f>IF( ISBLANK('03.Muestra'!$C26),"",'03.Muestra'!$C26)</f>
        <v/>
      </c>
      <c r="C455" s="140" t="str">
        <f>IF( ISBLANK('03.Muestra'!$E26),"",'03.Muestra'!$E26)</f>
        <v/>
      </c>
      <c r="D455" s="164"/>
      <c r="E455" s="133" t="str">
        <f t="shared" si="22"/>
        <v/>
      </c>
      <c r="F455" s="19"/>
      <c r="G455" s="19"/>
      <c r="H455" s="19"/>
      <c r="I455" s="19"/>
      <c r="J455" s="19"/>
      <c r="K455" s="19"/>
      <c r="L455" s="19"/>
      <c r="M455" s="19"/>
      <c r="N455" s="19"/>
      <c r="O455" s="19"/>
      <c r="P455" s="19"/>
      <c r="Q455" s="19"/>
      <c r="R455" s="19"/>
      <c r="S455" s="19"/>
      <c r="T455" s="19"/>
      <c r="U455" s="19"/>
      <c r="V455" s="19"/>
      <c r="W455" s="19"/>
      <c r="X455" s="19"/>
      <c r="Y455" s="19"/>
    </row>
    <row r="456" spans="2:25" ht="14.15" customHeight="1">
      <c r="B456" s="140" t="str">
        <f>IF( ISBLANK('03.Muestra'!$C27),"",'03.Muestra'!$C27)</f>
        <v/>
      </c>
      <c r="C456" s="140" t="str">
        <f>IF( ISBLANK('03.Muestra'!$E27),"",'03.Muestra'!$E27)</f>
        <v/>
      </c>
      <c r="D456" s="164"/>
      <c r="E456" s="133" t="str">
        <f t="shared" si="22"/>
        <v/>
      </c>
      <c r="F456" s="19"/>
      <c r="G456" s="19"/>
      <c r="H456" s="19"/>
      <c r="I456" s="19"/>
      <c r="J456" s="19"/>
      <c r="K456" s="19"/>
      <c r="L456" s="19"/>
      <c r="M456" s="19"/>
      <c r="N456" s="19"/>
      <c r="O456" s="19"/>
      <c r="P456" s="19"/>
      <c r="Q456" s="19"/>
      <c r="R456" s="19"/>
      <c r="S456" s="19"/>
      <c r="T456" s="19"/>
      <c r="U456" s="19"/>
      <c r="V456" s="19"/>
      <c r="W456" s="19"/>
      <c r="X456" s="19"/>
      <c r="Y456" s="19"/>
    </row>
    <row r="457" spans="2:25" ht="14.15" customHeight="1">
      <c r="B457" s="140" t="str">
        <f>IF( ISBLANK('03.Muestra'!$C28),"",'03.Muestra'!$C28)</f>
        <v/>
      </c>
      <c r="C457" s="140" t="str">
        <f>IF( ISBLANK('03.Muestra'!$E28),"",'03.Muestra'!$E28)</f>
        <v/>
      </c>
      <c r="D457" s="164"/>
      <c r="E457" s="133" t="str">
        <f t="shared" si="22"/>
        <v/>
      </c>
      <c r="F457" s="19"/>
      <c r="G457" s="19"/>
      <c r="H457" s="19"/>
      <c r="I457" s="19"/>
      <c r="J457" s="19"/>
      <c r="K457" s="19"/>
      <c r="L457" s="19"/>
      <c r="M457" s="19"/>
      <c r="N457" s="19"/>
      <c r="O457" s="19"/>
      <c r="P457" s="19"/>
      <c r="Q457" s="19"/>
      <c r="R457" s="19"/>
      <c r="S457" s="19"/>
      <c r="T457" s="19"/>
      <c r="U457" s="19"/>
      <c r="V457" s="19"/>
      <c r="W457" s="19"/>
      <c r="X457" s="19"/>
      <c r="Y457" s="19"/>
    </row>
    <row r="458" spans="2:25" ht="14.15" customHeight="1">
      <c r="B458" s="140" t="str">
        <f>IF( ISBLANK('03.Muestra'!$C29),"",'03.Muestra'!$C29)</f>
        <v/>
      </c>
      <c r="C458" s="140" t="str">
        <f>IF( ISBLANK('03.Muestra'!$E29),"",'03.Muestra'!$E29)</f>
        <v/>
      </c>
      <c r="D458" s="164"/>
      <c r="E458" s="133" t="str">
        <f t="shared" si="22"/>
        <v/>
      </c>
      <c r="F458" s="19"/>
      <c r="G458" s="19"/>
      <c r="H458" s="19"/>
      <c r="I458" s="19"/>
      <c r="J458" s="19"/>
      <c r="K458" s="19"/>
      <c r="L458" s="19"/>
      <c r="M458" s="19"/>
      <c r="N458" s="19"/>
      <c r="O458" s="19"/>
      <c r="P458" s="19"/>
      <c r="Q458" s="19"/>
      <c r="R458" s="19"/>
      <c r="S458" s="19"/>
      <c r="T458" s="19"/>
      <c r="U458" s="19"/>
      <c r="V458" s="19"/>
      <c r="W458" s="19"/>
      <c r="X458" s="19"/>
      <c r="Y458" s="19"/>
    </row>
    <row r="459" spans="2:25" ht="14.15" customHeight="1">
      <c r="B459" s="140" t="str">
        <f>IF( ISBLANK('03.Muestra'!$C30),"",'03.Muestra'!$C30)</f>
        <v/>
      </c>
      <c r="C459" s="140" t="str">
        <f>IF( ISBLANK('03.Muestra'!$E30),"",'03.Muestra'!$E30)</f>
        <v/>
      </c>
      <c r="D459" s="164" t="str">
        <f t="shared" ref="D459:D471" si="23">IF(AND(B459&lt;&gt;"",C459&lt;&gt;""),"N/T","")</f>
        <v/>
      </c>
      <c r="E459" s="133" t="str">
        <f t="shared" si="22"/>
        <v/>
      </c>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38"/>
      <c r="D472" s="138"/>
      <c r="E472" s="138"/>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8"/>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6" t="s">
        <v>60</v>
      </c>
      <c r="C474" s="27" t="s">
        <v>88</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https://sedejudicial.madrid.org/</v>
      </c>
      <c r="D475" s="164" t="s">
        <v>73</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Conozca la sede</v>
      </c>
      <c r="C476" s="140" t="str">
        <f>IF( ISBLANK('03.Muestra'!$E9),"",'03.Muestra'!$E9)</f>
        <v>https://sedejudicial.madrid.org/conozcalasede</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14</v>
      </c>
      <c r="I476" s="147">
        <f ca="1">COUNTIF($D475:INDIRECT("$D" &amp;  SUM(ROW()-1,'03.Muestra'!$D$45)-1),I475)</f>
        <v>0</v>
      </c>
      <c r="J476" s="147">
        <f ca="1">COUNTIF($D475:INDIRECT("$D" &amp;  SUM(ROW()-1,'03.Muestra'!$D$45)-1),J475)</f>
        <v>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Tramites</v>
      </c>
      <c r="C477" s="140" t="str">
        <f>IF( ISBLANK('03.Muestra'!$E10),"",'03.Muestra'!$E10)</f>
        <v>https://sedejudicial.madrid.org/tramitesyservicios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Ayuda</v>
      </c>
      <c r="C478" s="140" t="str">
        <f>IF( ISBLANK('03.Muestra'!$E11),"",'03.Muestra'!$E11)</f>
        <v>https://sedejudicial.madrid.org/ayuda</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Carta de Derechos</v>
      </c>
      <c r="C479" s="140" t="str">
        <f>IF( ISBLANK('03.Muestra'!$E12),"",'03.Muestra'!$E12)</f>
        <v>https://sedejudicial.madrid.org/conozcalasede#views-row-9</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Firmas y certificados</v>
      </c>
      <c r="C480" s="140" t="str">
        <f>IF( ISBLANK('03.Muestra'!$E13),"",'03.Muestra'!$E13)</f>
        <v>https://sedejudicial.madrid.org/conozcalasede#views-row-2</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Verificación</v>
      </c>
      <c r="C481" s="140" t="str">
        <f>IF( ISBLANK('03.Muestra'!$E14),"",'03.Muestra'!$E14)</f>
        <v>https://sedejudicial.madrid.org/conozcalasede#views-row-3</v>
      </c>
      <c r="D481" s="164" t="s">
        <v>73</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Sugerencias y quejas</v>
      </c>
      <c r="C482" s="140" t="str">
        <f>IF( ISBLANK('03.Muestra'!$E15),"",'03.Muestra'!$E15)</f>
        <v>https://sedejudicial.madrid.org/conozcalasede#views-row-10</v>
      </c>
      <c r="D482" s="164" t="s">
        <v>73</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Protección de datos</v>
      </c>
      <c r="C483" s="140" t="str">
        <f>IF( ISBLANK('03.Muestra'!$E16),"",'03.Muestra'!$E16)</f>
        <v>https://sedejudicial.madrid.org/conozcalasede#views-row-11</v>
      </c>
      <c r="D483" s="164" t="s">
        <v>73</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Apoderamiento Apud Acta</v>
      </c>
      <c r="C484" s="140" t="str">
        <f>IF( ISBLANK('03.Muestra'!$E17),"",'03.Muestra'!$E17)</f>
        <v>https://sedejudicial.madrid.org/tramitesyservicios#views-row-8</v>
      </c>
      <c r="D484" s="164" t="s">
        <v>73</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Presentación de escritos</v>
      </c>
      <c r="C485" s="140" t="str">
        <f>IF( ISBLANK('03.Muestra'!$E18),"",'03.Muestra'!$E18)</f>
        <v>https://sedejudicial.madrid.org/tramitesyservicios#views-row-13</v>
      </c>
      <c r="D485" s="164" t="s">
        <v>73</v>
      </c>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Consulta de Asuntos Judiciales</v>
      </c>
      <c r="C486" s="140" t="str">
        <f>IF( ISBLANK('03.Muestra'!$E19),"",'03.Muestra'!$E19)</f>
        <v>https://sedejudicial.madrid.org/tramitesyservicios#views-row-14</v>
      </c>
      <c r="D486" s="164" t="s">
        <v>73</v>
      </c>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4.15" customHeight="1">
      <c r="B487" s="140" t="str">
        <f>IF( ISBLANK('03.Muestra'!$C20),"",'03.Muestra'!$C20)</f>
        <v>Requisitos técnicos</v>
      </c>
      <c r="C487" s="140" t="str">
        <f>IF( ISBLANK('03.Muestra'!$E20),"",'03.Muestra'!$E20)</f>
        <v>https://sedejudicial.madrid.org/ayuda#views-row-18</v>
      </c>
      <c r="D487" s="164" t="s">
        <v>73</v>
      </c>
      <c r="E487" s="133" t="str">
        <f t="shared" si="24"/>
        <v/>
      </c>
      <c r="F487" s="19"/>
      <c r="G487" s="19"/>
      <c r="H487" s="19"/>
      <c r="I487" s="19"/>
      <c r="J487" s="19"/>
      <c r="K487" s="19"/>
      <c r="L487" s="19"/>
      <c r="M487" s="19"/>
      <c r="N487" s="19"/>
      <c r="O487" s="19"/>
      <c r="P487" s="19"/>
      <c r="Q487" s="19"/>
      <c r="R487" s="19"/>
      <c r="S487" s="19"/>
      <c r="T487" s="19"/>
      <c r="U487" s="19"/>
      <c r="V487" s="19"/>
      <c r="W487" s="19"/>
      <c r="X487" s="19"/>
      <c r="Y487" s="19"/>
    </row>
    <row r="488" spans="2:25" ht="14.15" customHeight="1">
      <c r="B488" s="140" t="str">
        <f>IF( ISBLANK('03.Muestra'!$C21),"",'03.Muestra'!$C21)</f>
        <v>Buscador</v>
      </c>
      <c r="C488" s="140" t="str">
        <f>IF( ISBLANK('03.Muestra'!$E21),"",'03.Muestra'!$E21)</f>
        <v>https://sedejudicial.madrid.org/search/node/prueba</v>
      </c>
      <c r="D488" s="164" t="s">
        <v>73</v>
      </c>
      <c r="E488" s="133" t="str">
        <f t="shared" si="24"/>
        <v/>
      </c>
      <c r="F488" s="19"/>
      <c r="G488" s="19"/>
      <c r="H488" s="19"/>
      <c r="I488" s="19"/>
      <c r="J488" s="19"/>
      <c r="K488" s="19"/>
      <c r="L488" s="19"/>
      <c r="M488" s="19"/>
      <c r="N488" s="19"/>
      <c r="O488" s="19"/>
      <c r="P488" s="19"/>
      <c r="Q488" s="19"/>
      <c r="R488" s="19"/>
      <c r="S488" s="19"/>
      <c r="T488" s="19"/>
      <c r="U488" s="19"/>
      <c r="V488" s="19"/>
      <c r="W488" s="19"/>
      <c r="X488" s="19"/>
      <c r="Y488" s="19"/>
    </row>
    <row r="489" spans="2:25" ht="14.15" customHeight="1">
      <c r="B489" s="140" t="str">
        <f>IF( ISBLANK('03.Muestra'!$C22),"",'03.Muestra'!$C22)</f>
        <v/>
      </c>
      <c r="C489" s="140" t="str">
        <f>IF( ISBLANK('03.Muestra'!$E22),"",'03.Muestra'!$E22)</f>
        <v/>
      </c>
      <c r="D489" s="164"/>
      <c r="E489" s="133" t="str">
        <f t="shared" si="24"/>
        <v/>
      </c>
      <c r="F489" s="19"/>
      <c r="G489" s="19"/>
      <c r="H489" s="19"/>
      <c r="I489" s="19"/>
      <c r="J489" s="19"/>
      <c r="K489" s="19"/>
      <c r="L489" s="19"/>
      <c r="M489" s="19"/>
      <c r="N489" s="19"/>
      <c r="O489" s="19"/>
      <c r="P489" s="19"/>
      <c r="Q489" s="19"/>
      <c r="R489" s="19"/>
      <c r="S489" s="19"/>
      <c r="T489" s="19"/>
      <c r="U489" s="19"/>
      <c r="V489" s="19"/>
      <c r="W489" s="19"/>
      <c r="X489" s="19"/>
      <c r="Y489" s="19"/>
    </row>
    <row r="490" spans="2:25" ht="14.15" customHeight="1">
      <c r="B490" s="140" t="str">
        <f>IF( ISBLANK('03.Muestra'!$C23),"",'03.Muestra'!$C23)</f>
        <v/>
      </c>
      <c r="C490" s="140" t="str">
        <f>IF( ISBLANK('03.Muestra'!$E23),"",'03.Muestra'!$E23)</f>
        <v/>
      </c>
      <c r="D490" s="164"/>
      <c r="E490" s="133" t="str">
        <f t="shared" si="24"/>
        <v/>
      </c>
      <c r="F490" s="19"/>
      <c r="G490" s="19"/>
      <c r="H490" s="19"/>
      <c r="I490" s="19"/>
      <c r="J490" s="19"/>
      <c r="K490" s="19"/>
      <c r="L490" s="19"/>
      <c r="M490" s="19"/>
      <c r="N490" s="19"/>
      <c r="O490" s="19"/>
      <c r="P490" s="19"/>
      <c r="Q490" s="19"/>
      <c r="R490" s="19"/>
      <c r="S490" s="19"/>
      <c r="T490" s="19"/>
      <c r="U490" s="19"/>
      <c r="V490" s="19"/>
      <c r="W490" s="19"/>
      <c r="X490" s="19"/>
      <c r="Y490" s="19"/>
    </row>
    <row r="491" spans="2:25" ht="14.15" customHeight="1">
      <c r="B491" s="140" t="str">
        <f>IF( ISBLANK('03.Muestra'!$C24),"",'03.Muestra'!$C24)</f>
        <v/>
      </c>
      <c r="C491" s="140" t="str">
        <f>IF( ISBLANK('03.Muestra'!$E24),"",'03.Muestra'!$E24)</f>
        <v/>
      </c>
      <c r="D491" s="164"/>
      <c r="E491" s="133" t="str">
        <f t="shared" si="24"/>
        <v/>
      </c>
      <c r="F491" s="19"/>
      <c r="G491" s="19"/>
      <c r="H491" s="19"/>
      <c r="I491" s="19"/>
      <c r="J491" s="19"/>
      <c r="K491" s="19"/>
      <c r="L491" s="19"/>
      <c r="M491" s="19"/>
      <c r="N491" s="19"/>
      <c r="O491" s="19"/>
      <c r="P491" s="19"/>
      <c r="Q491" s="19"/>
      <c r="R491" s="19"/>
      <c r="S491" s="19"/>
      <c r="T491" s="19"/>
      <c r="U491" s="19"/>
      <c r="V491" s="19"/>
      <c r="W491" s="19"/>
      <c r="X491" s="19"/>
      <c r="Y491" s="19"/>
    </row>
    <row r="492" spans="2:25" ht="14.15" customHeight="1">
      <c r="B492" s="140" t="str">
        <f>IF( ISBLANK('03.Muestra'!$C25),"",'03.Muestra'!$C25)</f>
        <v/>
      </c>
      <c r="C492" s="140" t="str">
        <f>IF( ISBLANK('03.Muestra'!$E25),"",'03.Muestra'!$E25)</f>
        <v/>
      </c>
      <c r="D492" s="164"/>
      <c r="E492" s="133" t="str">
        <f t="shared" si="24"/>
        <v/>
      </c>
      <c r="F492" s="19"/>
      <c r="G492" s="19"/>
      <c r="H492" s="19"/>
      <c r="I492" s="19"/>
      <c r="J492" s="19"/>
      <c r="K492" s="19"/>
      <c r="L492" s="19"/>
      <c r="M492" s="19"/>
      <c r="N492" s="19"/>
      <c r="O492" s="19"/>
      <c r="P492" s="19"/>
      <c r="Q492" s="19"/>
      <c r="R492" s="19"/>
      <c r="S492" s="19"/>
      <c r="T492" s="19"/>
      <c r="U492" s="19"/>
      <c r="V492" s="19"/>
      <c r="W492" s="19"/>
      <c r="X492" s="19"/>
      <c r="Y492" s="19"/>
    </row>
    <row r="493" spans="2:25" ht="14.15" customHeight="1">
      <c r="B493" s="140" t="str">
        <f>IF( ISBLANK('03.Muestra'!$C26),"",'03.Muestra'!$C26)</f>
        <v/>
      </c>
      <c r="C493" s="140" t="str">
        <f>IF( ISBLANK('03.Muestra'!$E26),"",'03.Muestra'!$E26)</f>
        <v/>
      </c>
      <c r="D493" s="164" t="str">
        <f t="shared" ref="D493:D509" si="25">IF(AND(B493&lt;&gt;"",C493&lt;&gt;""),"N/T","")</f>
        <v/>
      </c>
      <c r="E493" s="133" t="str">
        <f t="shared" si="24"/>
        <v/>
      </c>
      <c r="F493" s="19"/>
      <c r="G493" s="19"/>
      <c r="H493" s="19"/>
      <c r="I493" s="19"/>
      <c r="J493" s="19"/>
      <c r="K493" s="19"/>
      <c r="L493" s="19"/>
      <c r="M493" s="19"/>
      <c r="N493" s="19"/>
      <c r="O493" s="19"/>
      <c r="P493" s="19"/>
      <c r="Q493" s="19"/>
      <c r="R493" s="19"/>
      <c r="S493" s="19"/>
      <c r="T493" s="19"/>
      <c r="U493" s="19"/>
      <c r="V493" s="19"/>
      <c r="W493" s="19"/>
      <c r="X493" s="19"/>
      <c r="Y493" s="19"/>
    </row>
    <row r="494" spans="2:25" ht="14.15" customHeight="1">
      <c r="B494" s="140" t="str">
        <f>IF( ISBLANK('03.Muestra'!$C27),"",'03.Muestra'!$C27)</f>
        <v/>
      </c>
      <c r="C494" s="140" t="str">
        <f>IF( ISBLANK('03.Muestra'!$E27),"",'03.Muestra'!$E27)</f>
        <v/>
      </c>
      <c r="D494" s="164" t="str">
        <f t="shared" si="25"/>
        <v/>
      </c>
      <c r="E494" s="133" t="str">
        <f t="shared" si="24"/>
        <v/>
      </c>
      <c r="F494" s="19"/>
      <c r="G494" s="19"/>
      <c r="H494" s="19"/>
      <c r="I494" s="19"/>
      <c r="J494" s="19"/>
      <c r="K494" s="19"/>
      <c r="L494" s="19"/>
      <c r="M494" s="19"/>
      <c r="N494" s="19"/>
      <c r="O494" s="19"/>
      <c r="P494" s="19"/>
      <c r="Q494" s="19"/>
      <c r="R494" s="19"/>
      <c r="S494" s="19"/>
      <c r="T494" s="19"/>
      <c r="U494" s="19"/>
      <c r="V494" s="19"/>
      <c r="W494" s="19"/>
      <c r="X494" s="19"/>
      <c r="Y494" s="19"/>
    </row>
    <row r="495" spans="2:25" ht="14.15" customHeight="1">
      <c r="B495" s="140" t="str">
        <f>IF( ISBLANK('03.Muestra'!$C28),"",'03.Muestra'!$C28)</f>
        <v/>
      </c>
      <c r="C495" s="140" t="str">
        <f>IF( ISBLANK('03.Muestra'!$E28),"",'03.Muestra'!$E28)</f>
        <v/>
      </c>
      <c r="D495" s="164" t="str">
        <f t="shared" si="25"/>
        <v/>
      </c>
      <c r="E495" s="133" t="str">
        <f t="shared" si="24"/>
        <v/>
      </c>
      <c r="F495" s="19"/>
      <c r="G495" s="19"/>
      <c r="H495" s="19"/>
      <c r="I495" s="19"/>
      <c r="J495" s="19"/>
      <c r="K495" s="19"/>
      <c r="L495" s="19"/>
      <c r="M495" s="19"/>
      <c r="N495" s="19"/>
      <c r="O495" s="19"/>
      <c r="P495" s="19"/>
      <c r="Q495" s="19"/>
      <c r="R495" s="19"/>
      <c r="S495" s="19"/>
      <c r="T495" s="19"/>
      <c r="U495" s="19"/>
      <c r="V495" s="19"/>
      <c r="W495" s="19"/>
      <c r="X495" s="19"/>
      <c r="Y495" s="19"/>
    </row>
    <row r="496" spans="2:25" ht="14.15"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M496" s="19"/>
      <c r="N496" s="19"/>
      <c r="O496" s="19"/>
      <c r="P496" s="19"/>
      <c r="Q496" s="19"/>
      <c r="R496" s="19"/>
      <c r="S496" s="19"/>
      <c r="T496" s="19"/>
      <c r="U496" s="19"/>
      <c r="V496" s="19"/>
      <c r="W496" s="19"/>
      <c r="X496" s="19"/>
      <c r="Y496" s="19"/>
    </row>
    <row r="497" spans="2:25" ht="14.15"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9"/>
      <c r="E510" s="133"/>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9" t="s">
        <v>63</v>
      </c>
      <c r="C512" s="27" t="s">
        <v>89</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https://sedejudicial.madrid.org/</v>
      </c>
      <c r="D513" s="164" t="s">
        <v>61</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Conozca la sede</v>
      </c>
      <c r="C514" s="140" t="str">
        <f>IF( ISBLANK('03.Muestra'!$E9),"",'03.Muestra'!$E9)</f>
        <v>https://sedejudicial.madrid.org/conozcalasede</v>
      </c>
      <c r="D514" s="164" t="s">
        <v>61</v>
      </c>
      <c r="E514" s="133" t="str">
        <f t="shared" si="26"/>
        <v/>
      </c>
      <c r="F514" s="147">
        <f ca="1">COUNTIF($D513:INDIRECT("$D" &amp;  SUM(ROW()-1,'03.Muestra'!$D$45)-1),F513)</f>
        <v>0</v>
      </c>
      <c r="G514" s="147">
        <f ca="1">COUNTIF($D513:INDIRECT("$D" &amp;  SUM(ROW()-1,'03.Muestra'!$D$45)-1),G513)</f>
        <v>0</v>
      </c>
      <c r="H514" s="147">
        <f ca="1">COUNTIF($D513:INDIRECT("$D" &amp;  SUM(ROW()-1,'03.Muestra'!$D$45)-1),H513)</f>
        <v>0</v>
      </c>
      <c r="I514" s="147">
        <f ca="1">COUNTIF($D513:INDIRECT("$D" &amp;  SUM(ROW()-1,'03.Muestra'!$D$45)-1),I513)</f>
        <v>0</v>
      </c>
      <c r="J514" s="147">
        <f ca="1">COUNTIF($D513:INDIRECT("$D" &amp;  SUM(ROW()-1,'03.Muestra'!$D$45)-1),J513)</f>
        <v>14</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Tramites</v>
      </c>
      <c r="C515" s="140" t="str">
        <f>IF( ISBLANK('03.Muestra'!$E10),"",'03.Muestra'!$E10)</f>
        <v>https://sedejudicial.madrid.org/tramitesyservicios</v>
      </c>
      <c r="D515" s="164" t="s">
        <v>61</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Ayuda</v>
      </c>
      <c r="C516" s="140" t="str">
        <f>IF( ISBLANK('03.Muestra'!$E11),"",'03.Muestra'!$E11)</f>
        <v>https://sedejudicial.madrid.org/ayuda</v>
      </c>
      <c r="D516" s="164" t="s">
        <v>61</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Carta de Derechos</v>
      </c>
      <c r="C517" s="140" t="str">
        <f>IF( ISBLANK('03.Muestra'!$E12),"",'03.Muestra'!$E12)</f>
        <v>https://sedejudicial.madrid.org/conozcalasede#views-row-9</v>
      </c>
      <c r="D517" s="164" t="s">
        <v>61</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Firmas y certificados</v>
      </c>
      <c r="C518" s="140" t="str">
        <f>IF( ISBLANK('03.Muestra'!$E13),"",'03.Muestra'!$E13)</f>
        <v>https://sedejudicial.madrid.org/conozcalasede#views-row-2</v>
      </c>
      <c r="D518" s="164" t="s">
        <v>61</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Verificación</v>
      </c>
      <c r="C519" s="140" t="str">
        <f>IF( ISBLANK('03.Muestra'!$E14),"",'03.Muestra'!$E14)</f>
        <v>https://sedejudicial.madrid.org/conozcalasede#views-row-3</v>
      </c>
      <c r="D519" s="164" t="s">
        <v>61</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Sugerencias y quejas</v>
      </c>
      <c r="C520" s="140" t="str">
        <f>IF( ISBLANK('03.Muestra'!$E15),"",'03.Muestra'!$E15)</f>
        <v>https://sedejudicial.madrid.org/conozcalasede#views-row-10</v>
      </c>
      <c r="D520" s="164" t="s">
        <v>61</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Protección de datos</v>
      </c>
      <c r="C521" s="140" t="str">
        <f>IF( ISBLANK('03.Muestra'!$E16),"",'03.Muestra'!$E16)</f>
        <v>https://sedejudicial.madrid.org/conozcalasede#views-row-11</v>
      </c>
      <c r="D521" s="164" t="s">
        <v>61</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Apoderamiento Apud Acta</v>
      </c>
      <c r="C522" s="140" t="str">
        <f>IF( ISBLANK('03.Muestra'!$E17),"",'03.Muestra'!$E17)</f>
        <v>https://sedejudicial.madrid.org/tramitesyservicios#views-row-8</v>
      </c>
      <c r="D522" s="164" t="s">
        <v>61</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Presentación de escritos</v>
      </c>
      <c r="C523" s="140" t="str">
        <f>IF( ISBLANK('03.Muestra'!$E18),"",'03.Muestra'!$E18)</f>
        <v>https://sedejudicial.madrid.org/tramitesyservicios#views-row-13</v>
      </c>
      <c r="D523" s="164" t="s">
        <v>61</v>
      </c>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Consulta de Asuntos Judiciales</v>
      </c>
      <c r="C524" s="140" t="str">
        <f>IF( ISBLANK('03.Muestra'!$E19),"",'03.Muestra'!$E19)</f>
        <v>https://sedejudicial.madrid.org/tramitesyservicios#views-row-14</v>
      </c>
      <c r="D524" s="164" t="s">
        <v>61</v>
      </c>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4.15" customHeight="1">
      <c r="B525" s="140" t="str">
        <f>IF( ISBLANK('03.Muestra'!$C20),"",'03.Muestra'!$C20)</f>
        <v>Requisitos técnicos</v>
      </c>
      <c r="C525" s="140" t="str">
        <f>IF( ISBLANK('03.Muestra'!$E20),"",'03.Muestra'!$E20)</f>
        <v>https://sedejudicial.madrid.org/ayuda#views-row-18</v>
      </c>
      <c r="D525" s="164" t="s">
        <v>61</v>
      </c>
      <c r="E525" s="133" t="str">
        <f t="shared" si="26"/>
        <v/>
      </c>
      <c r="F525" s="19"/>
      <c r="G525" s="19"/>
      <c r="H525" s="19"/>
      <c r="I525" s="19"/>
      <c r="J525" s="19"/>
      <c r="K525" s="19"/>
      <c r="L525" s="19"/>
      <c r="M525" s="19"/>
      <c r="N525" s="19"/>
      <c r="O525" s="19"/>
      <c r="P525" s="19"/>
      <c r="Q525" s="19"/>
      <c r="R525" s="19"/>
      <c r="S525" s="19"/>
      <c r="T525" s="19"/>
      <c r="U525" s="19"/>
      <c r="V525" s="19"/>
      <c r="W525" s="19"/>
      <c r="X525" s="19"/>
      <c r="Y525" s="19"/>
    </row>
    <row r="526" spans="2:25" ht="14.15" customHeight="1">
      <c r="B526" s="140" t="str">
        <f>IF( ISBLANK('03.Muestra'!$C21),"",'03.Muestra'!$C21)</f>
        <v>Buscador</v>
      </c>
      <c r="C526" s="140" t="str">
        <f>IF( ISBLANK('03.Muestra'!$E21),"",'03.Muestra'!$E21)</f>
        <v>https://sedejudicial.madrid.org/search/node/prueba</v>
      </c>
      <c r="D526" s="164" t="s">
        <v>61</v>
      </c>
      <c r="E526" s="133" t="str">
        <f t="shared" si="26"/>
        <v/>
      </c>
      <c r="F526" s="19"/>
      <c r="G526" s="19"/>
      <c r="H526" s="19"/>
      <c r="I526" s="19"/>
      <c r="J526" s="19"/>
      <c r="K526" s="19"/>
      <c r="L526" s="19"/>
      <c r="M526" s="19"/>
      <c r="N526" s="19"/>
      <c r="O526" s="19"/>
      <c r="P526" s="19"/>
      <c r="Q526" s="19"/>
      <c r="R526" s="19"/>
      <c r="S526" s="19"/>
      <c r="T526" s="19"/>
      <c r="U526" s="19"/>
      <c r="V526" s="19"/>
      <c r="W526" s="19"/>
      <c r="X526" s="19"/>
      <c r="Y526" s="19"/>
    </row>
    <row r="527" spans="2:25" ht="14.15" customHeight="1">
      <c r="B527" s="140" t="str">
        <f>IF( ISBLANK('03.Muestra'!$C22),"",'03.Muestra'!$C22)</f>
        <v/>
      </c>
      <c r="C527" s="140" t="str">
        <f>IF( ISBLANK('03.Muestra'!$E22),"",'03.Muestra'!$E22)</f>
        <v/>
      </c>
      <c r="D527" s="164"/>
      <c r="E527" s="133" t="str">
        <f t="shared" si="26"/>
        <v/>
      </c>
      <c r="F527" s="19"/>
      <c r="G527" s="19"/>
      <c r="H527" s="19"/>
      <c r="I527" s="19"/>
      <c r="J527" s="19"/>
      <c r="K527" s="19"/>
      <c r="L527" s="19"/>
      <c r="M527" s="19"/>
      <c r="N527" s="19"/>
      <c r="O527" s="19"/>
      <c r="P527" s="19"/>
      <c r="Q527" s="19"/>
      <c r="R527" s="19"/>
      <c r="S527" s="19"/>
      <c r="T527" s="19"/>
      <c r="U527" s="19"/>
      <c r="V527" s="19"/>
      <c r="W527" s="19"/>
      <c r="X527" s="19"/>
      <c r="Y527" s="19"/>
    </row>
    <row r="528" spans="2:25" ht="14.15" customHeight="1">
      <c r="B528" s="140" t="str">
        <f>IF( ISBLANK('03.Muestra'!$C23),"",'03.Muestra'!$C23)</f>
        <v/>
      </c>
      <c r="C528" s="140" t="str">
        <f>IF( ISBLANK('03.Muestra'!$E23),"",'03.Muestra'!$E23)</f>
        <v/>
      </c>
      <c r="D528" s="164"/>
      <c r="E528" s="133" t="str">
        <f t="shared" si="26"/>
        <v/>
      </c>
      <c r="F528" s="19"/>
      <c r="G528" s="19"/>
      <c r="H528" s="19"/>
      <c r="I528" s="19"/>
      <c r="J528" s="19"/>
      <c r="K528" s="19"/>
      <c r="L528" s="19"/>
      <c r="M528" s="19"/>
      <c r="N528" s="19"/>
      <c r="O528" s="19"/>
      <c r="P528" s="19"/>
      <c r="Q528" s="19"/>
      <c r="R528" s="19"/>
      <c r="S528" s="19"/>
      <c r="T528" s="19"/>
      <c r="U528" s="19"/>
      <c r="V528" s="19"/>
      <c r="W528" s="19"/>
      <c r="X528" s="19"/>
      <c r="Y528" s="19"/>
    </row>
    <row r="529" spans="2:25" ht="14.15" customHeight="1">
      <c r="B529" s="140" t="str">
        <f>IF( ISBLANK('03.Muestra'!$C24),"",'03.Muestra'!$C24)</f>
        <v/>
      </c>
      <c r="C529" s="140" t="str">
        <f>IF( ISBLANK('03.Muestra'!$E24),"",'03.Muestra'!$E24)</f>
        <v/>
      </c>
      <c r="D529" s="164"/>
      <c r="E529" s="133" t="str">
        <f t="shared" si="26"/>
        <v/>
      </c>
      <c r="F529" s="19"/>
      <c r="G529" s="19"/>
      <c r="H529" s="19"/>
      <c r="I529" s="19"/>
      <c r="J529" s="19"/>
      <c r="K529" s="19"/>
      <c r="L529" s="19"/>
      <c r="M529" s="19"/>
      <c r="N529" s="19"/>
      <c r="O529" s="19"/>
      <c r="P529" s="19"/>
      <c r="Q529" s="19"/>
      <c r="R529" s="19"/>
      <c r="S529" s="19"/>
      <c r="T529" s="19"/>
      <c r="U529" s="19"/>
      <c r="V529" s="19"/>
      <c r="W529" s="19"/>
      <c r="X529" s="19"/>
      <c r="Y529" s="19"/>
    </row>
    <row r="530" spans="2:25" ht="14.15" customHeight="1">
      <c r="B530" s="140" t="str">
        <f>IF( ISBLANK('03.Muestra'!$C25),"",'03.Muestra'!$C25)</f>
        <v/>
      </c>
      <c r="C530" s="140" t="str">
        <f>IF( ISBLANK('03.Muestra'!$E25),"",'03.Muestra'!$E25)</f>
        <v/>
      </c>
      <c r="D530" s="164"/>
      <c r="E530" s="133" t="str">
        <f t="shared" si="26"/>
        <v/>
      </c>
      <c r="F530" s="19"/>
      <c r="G530" s="19"/>
      <c r="H530" s="19"/>
      <c r="I530" s="19"/>
      <c r="J530" s="19"/>
      <c r="K530" s="19"/>
      <c r="L530" s="19"/>
      <c r="M530" s="19"/>
      <c r="N530" s="19"/>
      <c r="O530" s="19"/>
      <c r="P530" s="19"/>
      <c r="Q530" s="19"/>
      <c r="R530" s="19"/>
      <c r="S530" s="19"/>
      <c r="T530" s="19"/>
      <c r="U530" s="19"/>
      <c r="V530" s="19"/>
      <c r="W530" s="19"/>
      <c r="X530" s="19"/>
      <c r="Y530" s="19"/>
    </row>
    <row r="531" spans="2:25" ht="14.15" customHeight="1">
      <c r="B531" s="140" t="str">
        <f>IF( ISBLANK('03.Muestra'!$C26),"",'03.Muestra'!$C26)</f>
        <v/>
      </c>
      <c r="C531" s="140" t="str">
        <f>IF( ISBLANK('03.Muestra'!$E26),"",'03.Muestra'!$E26)</f>
        <v/>
      </c>
      <c r="D531" s="164" t="str">
        <f t="shared" ref="D531:D547" si="27">IF(AND(B531&lt;&gt;"",C531&lt;&gt;""),"N/T","")</f>
        <v/>
      </c>
      <c r="E531" s="133" t="str">
        <f t="shared" si="26"/>
        <v/>
      </c>
      <c r="F531" s="19"/>
      <c r="G531" s="19"/>
      <c r="H531" s="19"/>
      <c r="I531" s="19"/>
      <c r="J531" s="19"/>
      <c r="K531" s="19"/>
      <c r="L531" s="19"/>
      <c r="M531" s="19"/>
      <c r="N531" s="19"/>
      <c r="O531" s="19"/>
      <c r="P531" s="19"/>
      <c r="Q531" s="19"/>
      <c r="R531" s="19"/>
      <c r="S531" s="19"/>
      <c r="T531" s="19"/>
      <c r="U531" s="19"/>
      <c r="V531" s="19"/>
      <c r="W531" s="19"/>
      <c r="X531" s="19"/>
      <c r="Y531" s="19"/>
    </row>
    <row r="532" spans="2:25" ht="14.15" customHeight="1">
      <c r="B532" s="140" t="str">
        <f>IF( ISBLANK('03.Muestra'!$C27),"",'03.Muestra'!$C27)</f>
        <v/>
      </c>
      <c r="C532" s="140" t="str">
        <f>IF( ISBLANK('03.Muestra'!$E27),"",'03.Muestra'!$E27)</f>
        <v/>
      </c>
      <c r="D532" s="164" t="str">
        <f t="shared" si="27"/>
        <v/>
      </c>
      <c r="E532" s="133" t="str">
        <f t="shared" si="26"/>
        <v/>
      </c>
      <c r="F532" s="19"/>
      <c r="G532" s="19"/>
      <c r="H532" s="19"/>
      <c r="I532" s="19"/>
      <c r="J532" s="19"/>
      <c r="K532" s="19"/>
      <c r="L532" s="19"/>
      <c r="M532" s="19"/>
      <c r="N532" s="19"/>
      <c r="O532" s="19"/>
      <c r="P532" s="19"/>
      <c r="Q532" s="19"/>
      <c r="R532" s="19"/>
      <c r="S532" s="19"/>
      <c r="T532" s="19"/>
      <c r="U532" s="19"/>
      <c r="V532" s="19"/>
      <c r="W532" s="19"/>
      <c r="X532" s="19"/>
      <c r="Y532" s="19"/>
    </row>
    <row r="533" spans="2:25" ht="14.15"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M533" s="19"/>
      <c r="N533" s="19"/>
      <c r="O533" s="19"/>
      <c r="P533" s="19"/>
      <c r="Q533" s="19"/>
      <c r="R533" s="19"/>
      <c r="S533" s="19"/>
      <c r="T533" s="19"/>
      <c r="U533" s="19"/>
      <c r="V533" s="19"/>
      <c r="W533" s="19"/>
      <c r="X533" s="19"/>
      <c r="Y533" s="19"/>
    </row>
    <row r="534" spans="2:25" ht="14.15"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M534" s="19"/>
      <c r="N534" s="19"/>
      <c r="O534" s="19"/>
      <c r="P534" s="19"/>
      <c r="Q534" s="19"/>
      <c r="R534" s="19"/>
      <c r="S534" s="19"/>
      <c r="T534" s="19"/>
      <c r="U534" s="19"/>
      <c r="V534" s="19"/>
      <c r="W534" s="19"/>
      <c r="X534" s="19"/>
      <c r="Y534" s="19"/>
    </row>
    <row r="535" spans="2:25" ht="14.15"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33"/>
      <c r="F548" s="19"/>
      <c r="G548" s="19"/>
      <c r="H548" s="19"/>
      <c r="I548" s="19"/>
      <c r="J548" s="19"/>
      <c r="K548" s="19"/>
      <c r="L548" s="19"/>
      <c r="M548" s="19"/>
      <c r="N548" s="19"/>
      <c r="O548" s="19"/>
      <c r="P548" s="19"/>
      <c r="Q548" s="19"/>
      <c r="R548" s="19"/>
      <c r="S548" s="19"/>
      <c r="T548" s="19"/>
      <c r="U548" s="19"/>
      <c r="V548" s="19"/>
      <c r="W548" s="19"/>
      <c r="X548" s="19"/>
      <c r="Y548" s="19"/>
    </row>
    <row r="549" spans="2:25" ht="14.15" customHeight="1">
      <c r="B549" s="19"/>
      <c r="C549" s="19"/>
      <c r="D549" s="133"/>
      <c r="E549" s="133"/>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9" t="s">
        <v>63</v>
      </c>
      <c r="C550" s="27" t="s">
        <v>90</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https://sedejudicial.madrid.org/</v>
      </c>
      <c r="D551" s="164" t="s">
        <v>61</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Conozca la sede</v>
      </c>
      <c r="C552" s="140" t="str">
        <f>IF( ISBLANK('03.Muestra'!$E9),"",'03.Muestra'!$E9)</f>
        <v>https://sedejudicial.madrid.org/conozcalasede</v>
      </c>
      <c r="D552" s="164" t="s">
        <v>61</v>
      </c>
      <c r="E552" s="133" t="str">
        <f t="shared" si="28"/>
        <v/>
      </c>
      <c r="F552" s="147">
        <f ca="1">COUNTIF($D551:INDIRECT("$D" &amp;  SUM(ROW()-1,'03.Muestra'!$D$45)-1),F551)</f>
        <v>0</v>
      </c>
      <c r="G552" s="147">
        <f ca="1">COUNTIF($D551:INDIRECT("$D" &amp;  SUM(ROW()-1,'03.Muestra'!$D$45)-1),G551)</f>
        <v>0</v>
      </c>
      <c r="H552" s="147">
        <f ca="1">COUNTIF($D551:INDIRECT("$D" &amp;  SUM(ROW()-1,'03.Muestra'!$D$45)-1),H551)</f>
        <v>0</v>
      </c>
      <c r="I552" s="147">
        <f ca="1">COUNTIF($D551:INDIRECT("$D" &amp;  SUM(ROW()-1,'03.Muestra'!$D$45)-1),I551)</f>
        <v>0</v>
      </c>
      <c r="J552" s="147">
        <f ca="1">COUNTIF($D551:INDIRECT("$D" &amp;  SUM(ROW()-1,'03.Muestra'!$D$45)-1),J551)</f>
        <v>14</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Tramites</v>
      </c>
      <c r="C553" s="140" t="str">
        <f>IF( ISBLANK('03.Muestra'!$E10),"",'03.Muestra'!$E10)</f>
        <v>https://sedejudicial.madrid.org/tramitesyservicios</v>
      </c>
      <c r="D553" s="164" t="s">
        <v>61</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Ayuda</v>
      </c>
      <c r="C554" s="140" t="str">
        <f>IF( ISBLANK('03.Muestra'!$E11),"",'03.Muestra'!$E11)</f>
        <v>https://sedejudicial.madrid.org/ayuda</v>
      </c>
      <c r="D554" s="164" t="s">
        <v>61</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Carta de Derechos</v>
      </c>
      <c r="C555" s="140" t="str">
        <f>IF( ISBLANK('03.Muestra'!$E12),"",'03.Muestra'!$E12)</f>
        <v>https://sedejudicial.madrid.org/conozcalasede#views-row-9</v>
      </c>
      <c r="D555" s="164" t="s">
        <v>61</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Firmas y certificados</v>
      </c>
      <c r="C556" s="140" t="str">
        <f>IF( ISBLANK('03.Muestra'!$E13),"",'03.Muestra'!$E13)</f>
        <v>https://sedejudicial.madrid.org/conozcalasede#views-row-2</v>
      </c>
      <c r="D556" s="164" t="s">
        <v>61</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Verificación</v>
      </c>
      <c r="C557" s="140" t="str">
        <f>IF( ISBLANK('03.Muestra'!$E14),"",'03.Muestra'!$E14)</f>
        <v>https://sedejudicial.madrid.org/conozcalasede#views-row-3</v>
      </c>
      <c r="D557" s="164" t="s">
        <v>61</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Sugerencias y quejas</v>
      </c>
      <c r="C558" s="140" t="str">
        <f>IF( ISBLANK('03.Muestra'!$E15),"",'03.Muestra'!$E15)</f>
        <v>https://sedejudicial.madrid.org/conozcalasede#views-row-10</v>
      </c>
      <c r="D558" s="164" t="s">
        <v>61</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Protección de datos</v>
      </c>
      <c r="C559" s="140" t="str">
        <f>IF( ISBLANK('03.Muestra'!$E16),"",'03.Muestra'!$E16)</f>
        <v>https://sedejudicial.madrid.org/conozcalasede#views-row-11</v>
      </c>
      <c r="D559" s="164" t="s">
        <v>61</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Apoderamiento Apud Acta</v>
      </c>
      <c r="C560" s="140" t="str">
        <f>IF( ISBLANK('03.Muestra'!$E17),"",'03.Muestra'!$E17)</f>
        <v>https://sedejudicial.madrid.org/tramitesyservicios#views-row-8</v>
      </c>
      <c r="D560" s="164" t="s">
        <v>61</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Presentación de escritos</v>
      </c>
      <c r="C561" s="140" t="str">
        <f>IF( ISBLANK('03.Muestra'!$E18),"",'03.Muestra'!$E18)</f>
        <v>https://sedejudicial.madrid.org/tramitesyservicios#views-row-13</v>
      </c>
      <c r="D561" s="164" t="s">
        <v>61</v>
      </c>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Consulta de Asuntos Judiciales</v>
      </c>
      <c r="C562" s="140" t="str">
        <f>IF( ISBLANK('03.Muestra'!$E19),"",'03.Muestra'!$E19)</f>
        <v>https://sedejudicial.madrid.org/tramitesyservicios#views-row-14</v>
      </c>
      <c r="D562" s="164" t="s">
        <v>61</v>
      </c>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4.15" customHeight="1">
      <c r="B563" s="140" t="str">
        <f>IF( ISBLANK('03.Muestra'!$C20),"",'03.Muestra'!$C20)</f>
        <v>Requisitos técnicos</v>
      </c>
      <c r="C563" s="140" t="str">
        <f>IF( ISBLANK('03.Muestra'!$E20),"",'03.Muestra'!$E20)</f>
        <v>https://sedejudicial.madrid.org/ayuda#views-row-18</v>
      </c>
      <c r="D563" s="164" t="s">
        <v>61</v>
      </c>
      <c r="E563" s="133" t="str">
        <f t="shared" si="28"/>
        <v/>
      </c>
      <c r="F563" s="19"/>
      <c r="G563" s="19"/>
      <c r="H563" s="19"/>
      <c r="I563" s="19"/>
      <c r="J563" s="19"/>
      <c r="K563" s="19"/>
      <c r="L563" s="19"/>
      <c r="M563" s="19"/>
      <c r="N563" s="19"/>
      <c r="O563" s="19"/>
      <c r="P563" s="19"/>
      <c r="Q563" s="19"/>
      <c r="R563" s="19"/>
      <c r="S563" s="19"/>
      <c r="T563" s="19"/>
      <c r="U563" s="19"/>
      <c r="V563" s="19"/>
      <c r="W563" s="19"/>
      <c r="X563" s="19"/>
      <c r="Y563" s="19"/>
    </row>
    <row r="564" spans="2:25" ht="14.15" customHeight="1">
      <c r="B564" s="140" t="str">
        <f>IF( ISBLANK('03.Muestra'!$C21),"",'03.Muestra'!$C21)</f>
        <v>Buscador</v>
      </c>
      <c r="C564" s="140" t="str">
        <f>IF( ISBLANK('03.Muestra'!$E21),"",'03.Muestra'!$E21)</f>
        <v>https://sedejudicial.madrid.org/search/node/prueba</v>
      </c>
      <c r="D564" s="164" t="s">
        <v>61</v>
      </c>
      <c r="E564" s="133" t="str">
        <f t="shared" si="28"/>
        <v/>
      </c>
      <c r="F564" s="19"/>
      <c r="G564" s="19"/>
      <c r="H564" s="19"/>
      <c r="I564" s="19"/>
      <c r="J564" s="19"/>
      <c r="K564" s="19"/>
      <c r="L564" s="19"/>
      <c r="M564" s="19"/>
      <c r="N564" s="19"/>
      <c r="O564" s="19"/>
      <c r="P564" s="19"/>
      <c r="Q564" s="19"/>
      <c r="R564" s="19"/>
      <c r="S564" s="19"/>
      <c r="T564" s="19"/>
      <c r="U564" s="19"/>
      <c r="V564" s="19"/>
      <c r="W564" s="19"/>
      <c r="X564" s="19"/>
      <c r="Y564" s="19"/>
    </row>
    <row r="565" spans="2:25" ht="14.15" customHeight="1">
      <c r="B565" s="140" t="str">
        <f>IF( ISBLANK('03.Muestra'!$C22),"",'03.Muestra'!$C22)</f>
        <v/>
      </c>
      <c r="C565" s="140" t="str">
        <f>IF( ISBLANK('03.Muestra'!$E22),"",'03.Muestra'!$E22)</f>
        <v/>
      </c>
      <c r="D565" s="164"/>
      <c r="E565" s="133" t="str">
        <f t="shared" si="28"/>
        <v/>
      </c>
      <c r="F565" s="19"/>
      <c r="G565" s="19"/>
      <c r="H565" s="19"/>
      <c r="I565" s="19"/>
      <c r="J565" s="19"/>
      <c r="K565" s="19"/>
      <c r="L565" s="19"/>
      <c r="M565" s="19"/>
      <c r="N565" s="19"/>
      <c r="O565" s="19"/>
      <c r="P565" s="19"/>
      <c r="Q565" s="19"/>
      <c r="R565" s="19"/>
      <c r="S565" s="19"/>
      <c r="T565" s="19"/>
      <c r="U565" s="19"/>
      <c r="V565" s="19"/>
      <c r="W565" s="19"/>
      <c r="X565" s="19"/>
      <c r="Y565" s="19"/>
    </row>
    <row r="566" spans="2:25" ht="14.15" customHeight="1">
      <c r="B566" s="140" t="str">
        <f>IF( ISBLANK('03.Muestra'!$C23),"",'03.Muestra'!$C23)</f>
        <v/>
      </c>
      <c r="C566" s="140" t="str">
        <f>IF( ISBLANK('03.Muestra'!$E23),"",'03.Muestra'!$E23)</f>
        <v/>
      </c>
      <c r="D566" s="164"/>
      <c r="E566" s="133" t="str">
        <f t="shared" si="28"/>
        <v/>
      </c>
      <c r="F566" s="19"/>
      <c r="G566" s="19"/>
      <c r="H566" s="19"/>
      <c r="I566" s="19"/>
      <c r="J566" s="19"/>
      <c r="K566" s="19"/>
      <c r="L566" s="19"/>
      <c r="M566" s="19"/>
      <c r="N566" s="19"/>
      <c r="O566" s="19"/>
      <c r="P566" s="19"/>
      <c r="Q566" s="19"/>
      <c r="R566" s="19"/>
      <c r="S566" s="19"/>
      <c r="T566" s="19"/>
      <c r="U566" s="19"/>
      <c r="V566" s="19"/>
      <c r="W566" s="19"/>
      <c r="X566" s="19"/>
      <c r="Y566" s="19"/>
    </row>
    <row r="567" spans="2:25" ht="14.15" customHeight="1">
      <c r="B567" s="140" t="str">
        <f>IF( ISBLANK('03.Muestra'!$C24),"",'03.Muestra'!$C24)</f>
        <v/>
      </c>
      <c r="C567" s="140" t="str">
        <f>IF( ISBLANK('03.Muestra'!$E24),"",'03.Muestra'!$E24)</f>
        <v/>
      </c>
      <c r="D567" s="164"/>
      <c r="E567" s="133" t="str">
        <f t="shared" si="28"/>
        <v/>
      </c>
      <c r="F567" s="19"/>
      <c r="G567" s="19"/>
      <c r="H567" s="19"/>
      <c r="I567" s="19"/>
      <c r="J567" s="19"/>
      <c r="K567" s="19"/>
      <c r="L567" s="19"/>
      <c r="M567" s="19"/>
      <c r="N567" s="19"/>
      <c r="O567" s="19"/>
      <c r="P567" s="19"/>
      <c r="Q567" s="19"/>
      <c r="R567" s="19"/>
      <c r="S567" s="19"/>
      <c r="T567" s="19"/>
      <c r="U567" s="19"/>
      <c r="V567" s="19"/>
      <c r="W567" s="19"/>
      <c r="X567" s="19"/>
      <c r="Y567" s="19"/>
    </row>
    <row r="568" spans="2:25" ht="14.15" customHeight="1">
      <c r="B568" s="140" t="str">
        <f>IF( ISBLANK('03.Muestra'!$C25),"",'03.Muestra'!$C25)</f>
        <v/>
      </c>
      <c r="C568" s="140" t="str">
        <f>IF( ISBLANK('03.Muestra'!$E25),"",'03.Muestra'!$E25)</f>
        <v/>
      </c>
      <c r="D568" s="164"/>
      <c r="E568" s="133" t="str">
        <f t="shared" si="28"/>
        <v/>
      </c>
      <c r="F568" s="19"/>
      <c r="G568" s="19"/>
      <c r="H568" s="19"/>
      <c r="I568" s="19"/>
      <c r="J568" s="19"/>
      <c r="K568" s="19"/>
      <c r="L568" s="19"/>
      <c r="M568" s="19"/>
      <c r="N568" s="19"/>
      <c r="O568" s="19"/>
      <c r="P568" s="19"/>
      <c r="Q568" s="19"/>
      <c r="R568" s="19"/>
      <c r="S568" s="19"/>
      <c r="T568" s="19"/>
      <c r="U568" s="19"/>
      <c r="V568" s="19"/>
      <c r="W568" s="19"/>
      <c r="X568" s="19"/>
      <c r="Y568" s="19"/>
    </row>
    <row r="569" spans="2:25" ht="14.15" customHeight="1">
      <c r="B569" s="140" t="str">
        <f>IF( ISBLANK('03.Muestra'!$C26),"",'03.Muestra'!$C26)</f>
        <v/>
      </c>
      <c r="C569" s="140" t="str">
        <f>IF( ISBLANK('03.Muestra'!$E26),"",'03.Muestra'!$E26)</f>
        <v/>
      </c>
      <c r="D569" s="164"/>
      <c r="E569" s="133" t="str">
        <f t="shared" si="28"/>
        <v/>
      </c>
      <c r="F569" s="19"/>
      <c r="G569" s="19"/>
      <c r="H569" s="19"/>
      <c r="I569" s="19"/>
      <c r="J569" s="19"/>
      <c r="K569" s="19"/>
      <c r="L569" s="19"/>
      <c r="M569" s="19"/>
      <c r="N569" s="19"/>
      <c r="O569" s="19"/>
      <c r="P569" s="19"/>
      <c r="Q569" s="19"/>
      <c r="R569" s="19"/>
      <c r="S569" s="19"/>
      <c r="T569" s="19"/>
      <c r="U569" s="19"/>
      <c r="V569" s="19"/>
      <c r="W569" s="19"/>
      <c r="X569" s="19"/>
      <c r="Y569" s="19"/>
    </row>
    <row r="570" spans="2:25" ht="14.15" customHeight="1">
      <c r="B570" s="140" t="str">
        <f>IF( ISBLANK('03.Muestra'!$C27),"",'03.Muestra'!$C27)</f>
        <v/>
      </c>
      <c r="C570" s="140" t="str">
        <f>IF( ISBLANK('03.Muestra'!$E27),"",'03.Muestra'!$E27)</f>
        <v/>
      </c>
      <c r="D570" s="164"/>
      <c r="E570" s="133" t="str">
        <f t="shared" si="28"/>
        <v/>
      </c>
      <c r="F570" s="19"/>
      <c r="G570" s="19"/>
      <c r="H570" s="19"/>
      <c r="I570" s="19"/>
      <c r="J570" s="19"/>
      <c r="K570" s="19"/>
      <c r="L570" s="19"/>
      <c r="M570" s="19"/>
      <c r="N570" s="19"/>
      <c r="O570" s="19"/>
      <c r="P570" s="19"/>
      <c r="Q570" s="19"/>
      <c r="R570" s="19"/>
      <c r="S570" s="19"/>
      <c r="T570" s="19"/>
      <c r="U570" s="19"/>
      <c r="V570" s="19"/>
      <c r="W570" s="19"/>
      <c r="X570" s="19"/>
      <c r="Y570" s="19"/>
    </row>
    <row r="571" spans="2:25" ht="14.15" customHeight="1">
      <c r="B571" s="140" t="str">
        <f>IF( ISBLANK('03.Muestra'!$C28),"",'03.Muestra'!$C28)</f>
        <v/>
      </c>
      <c r="C571" s="140" t="str">
        <f>IF( ISBLANK('03.Muestra'!$E28),"",'03.Muestra'!$E28)</f>
        <v/>
      </c>
      <c r="D571" s="164" t="str">
        <f t="shared" ref="D571:D585" si="29">IF(AND(B571&lt;&gt;"",C571&lt;&gt;""),"N/T","")</f>
        <v/>
      </c>
      <c r="E571" s="133" t="str">
        <f t="shared" si="28"/>
        <v/>
      </c>
      <c r="F571" s="19"/>
      <c r="G571" s="19"/>
      <c r="H571" s="19"/>
      <c r="I571" s="19"/>
      <c r="J571" s="19"/>
      <c r="K571" s="19"/>
      <c r="L571" s="19"/>
      <c r="M571" s="19"/>
      <c r="N571" s="19"/>
      <c r="O571" s="19"/>
      <c r="P571" s="19"/>
      <c r="Q571" s="19"/>
      <c r="R571" s="19"/>
      <c r="S571" s="19"/>
      <c r="T571" s="19"/>
      <c r="U571" s="19"/>
      <c r="V571" s="19"/>
      <c r="W571" s="19"/>
      <c r="X571" s="19"/>
      <c r="Y571" s="19"/>
    </row>
    <row r="572" spans="2:25" ht="14.15"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M572" s="19"/>
      <c r="N572" s="19"/>
      <c r="O572" s="19"/>
      <c r="P572" s="19"/>
      <c r="Q572" s="19"/>
      <c r="R572" s="19"/>
      <c r="S572" s="19"/>
      <c r="T572" s="19"/>
      <c r="U572" s="19"/>
      <c r="V572" s="19"/>
      <c r="W572" s="19"/>
      <c r="X572" s="19"/>
      <c r="Y572" s="19"/>
    </row>
    <row r="573" spans="2:25" ht="14.15"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33"/>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38"/>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9" t="s">
        <v>63</v>
      </c>
      <c r="C588" s="27" t="s">
        <v>91</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ISBLANK('03.Muestra'!$E8),"",'03.Muestra'!$E8)</f>
        <v>https://sedejudicial.madrid.org/</v>
      </c>
      <c r="D589" s="164" t="s">
        <v>73</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Conozca la sede</v>
      </c>
      <c r="C590" s="140" t="str">
        <f>IF( ISBLANK('03.Muestra'!$E9),"",'03.Muestra'!$E9)</f>
        <v>https://sedejudicial.madrid.org/conozcalasede</v>
      </c>
      <c r="D590" s="164" t="s">
        <v>73</v>
      </c>
      <c r="E590" s="133" t="str">
        <f t="shared" si="30"/>
        <v/>
      </c>
      <c r="F590" s="147">
        <f ca="1">COUNTIF($D589:INDIRECT("$D" &amp;  SUM(ROW()-1,'03.Muestra'!$D$45)-1),F589)</f>
        <v>0</v>
      </c>
      <c r="G590" s="147">
        <f ca="1">COUNTIF($D589:INDIRECT("$D" &amp;  SUM(ROW()-1,'03.Muestra'!$D$45)-1),G589)</f>
        <v>0</v>
      </c>
      <c r="H590" s="147">
        <f ca="1">COUNTIF($D589:INDIRECT("$D" &amp;  SUM(ROW()-1,'03.Muestra'!$D$45)-1),H589)</f>
        <v>14</v>
      </c>
      <c r="I590" s="147">
        <f ca="1">COUNTIF($D589:INDIRECT("$D" &amp;  SUM(ROW()-1,'03.Muestra'!$D$45)-1),I589)</f>
        <v>0</v>
      </c>
      <c r="J590" s="147">
        <f ca="1">COUNTIF($D589:INDIRECT("$D" &amp;  SUM(ROW()-1,'03.Muestra'!$D$45)-1),J589)</f>
        <v>0</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Tramites</v>
      </c>
      <c r="C591" s="140" t="str">
        <f>IF( ISBLANK('03.Muestra'!$E10),"",'03.Muestra'!$E10)</f>
        <v>https://sedejudicial.madrid.org/tramitesyservicios</v>
      </c>
      <c r="D591" s="164" t="s">
        <v>73</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Ayuda</v>
      </c>
      <c r="C592" s="140" t="str">
        <f>IF( ISBLANK('03.Muestra'!$E11),"",'03.Muestra'!$E11)</f>
        <v>https://sedejudicial.madrid.org/ayuda</v>
      </c>
      <c r="D592" s="164" t="s">
        <v>73</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Carta de Derechos</v>
      </c>
      <c r="C593" s="140" t="str">
        <f>IF( ISBLANK('03.Muestra'!$E12),"",'03.Muestra'!$E12)</f>
        <v>https://sedejudicial.madrid.org/conozcalasede#views-row-9</v>
      </c>
      <c r="D593" s="164" t="s">
        <v>73</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Firmas y certificados</v>
      </c>
      <c r="C594" s="140" t="str">
        <f>IF( ISBLANK('03.Muestra'!$E13),"",'03.Muestra'!$E13)</f>
        <v>https://sedejudicial.madrid.org/conozcalasede#views-row-2</v>
      </c>
      <c r="D594" s="164" t="s">
        <v>73</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Verificación</v>
      </c>
      <c r="C595" s="140" t="str">
        <f>IF( ISBLANK('03.Muestra'!$E14),"",'03.Muestra'!$E14)</f>
        <v>https://sedejudicial.madrid.org/conozcalasede#views-row-3</v>
      </c>
      <c r="D595" s="164" t="s">
        <v>73</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Sugerencias y quejas</v>
      </c>
      <c r="C596" s="140" t="str">
        <f>IF( ISBLANK('03.Muestra'!$E15),"",'03.Muestra'!$E15)</f>
        <v>https://sedejudicial.madrid.org/conozcalasede#views-row-10</v>
      </c>
      <c r="D596" s="164" t="s">
        <v>73</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Protección de datos</v>
      </c>
      <c r="C597" s="140" t="str">
        <f>IF( ISBLANK('03.Muestra'!$E16),"",'03.Muestra'!$E16)</f>
        <v>https://sedejudicial.madrid.org/conozcalasede#views-row-11</v>
      </c>
      <c r="D597" s="164" t="s">
        <v>73</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Apoderamiento Apud Acta</v>
      </c>
      <c r="C598" s="140" t="str">
        <f>IF( ISBLANK('03.Muestra'!$E17),"",'03.Muestra'!$E17)</f>
        <v>https://sedejudicial.madrid.org/tramitesyservicios#views-row-8</v>
      </c>
      <c r="D598" s="164" t="s">
        <v>73</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Presentación de escritos</v>
      </c>
      <c r="C599" s="140" t="str">
        <f>IF( ISBLANK('03.Muestra'!$E18),"",'03.Muestra'!$E18)</f>
        <v>https://sedejudicial.madrid.org/tramitesyservicios#views-row-13</v>
      </c>
      <c r="D599" s="164" t="s">
        <v>73</v>
      </c>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Consulta de Asuntos Judiciales</v>
      </c>
      <c r="C600" s="140" t="str">
        <f>IF( ISBLANK('03.Muestra'!$E19),"",'03.Muestra'!$E19)</f>
        <v>https://sedejudicial.madrid.org/tramitesyservicios#views-row-14</v>
      </c>
      <c r="D600" s="164" t="s">
        <v>73</v>
      </c>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4.15" customHeight="1">
      <c r="B601" s="140" t="str">
        <f>IF( ISBLANK('03.Muestra'!$C20),"",'03.Muestra'!$C20)</f>
        <v>Requisitos técnicos</v>
      </c>
      <c r="C601" s="140" t="str">
        <f>IF( ISBLANK('03.Muestra'!$E20),"",'03.Muestra'!$E20)</f>
        <v>https://sedejudicial.madrid.org/ayuda#views-row-18</v>
      </c>
      <c r="D601" s="164" t="s">
        <v>73</v>
      </c>
      <c r="E601" s="133" t="str">
        <f t="shared" si="30"/>
        <v/>
      </c>
      <c r="F601" s="19"/>
      <c r="G601" s="19"/>
      <c r="H601" s="19"/>
      <c r="I601" s="19"/>
      <c r="J601" s="19"/>
      <c r="K601" s="19"/>
      <c r="L601" s="19"/>
      <c r="M601" s="19"/>
      <c r="N601" s="19"/>
      <c r="O601" s="19"/>
      <c r="P601" s="19"/>
      <c r="Q601" s="19"/>
      <c r="R601" s="19"/>
      <c r="S601" s="19"/>
      <c r="T601" s="19"/>
      <c r="U601" s="19"/>
      <c r="V601" s="19"/>
      <c r="W601" s="19"/>
      <c r="X601" s="19"/>
      <c r="Y601" s="19"/>
    </row>
    <row r="602" spans="2:25" ht="14.15" customHeight="1">
      <c r="B602" s="140" t="str">
        <f>IF( ISBLANK('03.Muestra'!$C21),"",'03.Muestra'!$C21)</f>
        <v>Buscador</v>
      </c>
      <c r="C602" s="140" t="str">
        <f>IF( ISBLANK('03.Muestra'!$E21),"",'03.Muestra'!$E21)</f>
        <v>https://sedejudicial.madrid.org/search/node/prueba</v>
      </c>
      <c r="D602" s="164" t="s">
        <v>73</v>
      </c>
      <c r="E602" s="133" t="str">
        <f t="shared" si="30"/>
        <v/>
      </c>
      <c r="F602" s="19"/>
      <c r="G602" s="19"/>
      <c r="H602" s="19"/>
      <c r="I602" s="19"/>
      <c r="J602" s="19"/>
      <c r="K602" s="19"/>
      <c r="L602" s="19"/>
      <c r="M602" s="19"/>
      <c r="N602" s="19"/>
      <c r="O602" s="19"/>
      <c r="P602" s="19"/>
      <c r="Q602" s="19"/>
      <c r="R602" s="19"/>
      <c r="S602" s="19"/>
      <c r="T602" s="19"/>
      <c r="U602" s="19"/>
      <c r="V602" s="19"/>
      <c r="W602" s="19"/>
      <c r="X602" s="19"/>
      <c r="Y602" s="19"/>
    </row>
    <row r="603" spans="2:25" ht="14.15" customHeight="1">
      <c r="B603" s="140" t="str">
        <f>IF( ISBLANK('03.Muestra'!$C22),"",'03.Muestra'!$C22)</f>
        <v/>
      </c>
      <c r="C603" s="140" t="str">
        <f>IF( ISBLANK('03.Muestra'!$E22),"",'03.Muestra'!$E22)</f>
        <v/>
      </c>
      <c r="D603" s="164"/>
      <c r="E603" s="133" t="str">
        <f t="shared" si="30"/>
        <v/>
      </c>
      <c r="F603" s="19"/>
      <c r="G603" s="19"/>
      <c r="H603" s="19"/>
      <c r="I603" s="19"/>
      <c r="J603" s="19"/>
      <c r="K603" s="19"/>
      <c r="L603" s="19"/>
      <c r="M603" s="19"/>
      <c r="N603" s="19"/>
      <c r="O603" s="19"/>
      <c r="P603" s="19"/>
      <c r="Q603" s="19"/>
      <c r="R603" s="19"/>
      <c r="S603" s="19"/>
      <c r="T603" s="19"/>
      <c r="U603" s="19"/>
      <c r="V603" s="19"/>
      <c r="W603" s="19"/>
      <c r="X603" s="19"/>
      <c r="Y603" s="19"/>
    </row>
    <row r="604" spans="2:25" ht="14.15" customHeight="1">
      <c r="B604" s="140" t="str">
        <f>IF( ISBLANK('03.Muestra'!$C23),"",'03.Muestra'!$C23)</f>
        <v/>
      </c>
      <c r="C604" s="140" t="str">
        <f>IF( ISBLANK('03.Muestra'!$E23),"",'03.Muestra'!$E23)</f>
        <v/>
      </c>
      <c r="D604" s="164"/>
      <c r="E604" s="133" t="str">
        <f t="shared" si="30"/>
        <v/>
      </c>
      <c r="F604" s="19"/>
      <c r="G604" s="19"/>
      <c r="H604" s="19"/>
      <c r="I604" s="19"/>
      <c r="J604" s="19"/>
      <c r="K604" s="19"/>
      <c r="L604" s="19"/>
      <c r="M604" s="19"/>
      <c r="N604" s="19"/>
      <c r="O604" s="19"/>
      <c r="P604" s="19"/>
      <c r="Q604" s="19"/>
      <c r="R604" s="19"/>
      <c r="S604" s="19"/>
      <c r="T604" s="19"/>
      <c r="U604" s="19"/>
      <c r="V604" s="19"/>
      <c r="W604" s="19"/>
      <c r="X604" s="19"/>
      <c r="Y604" s="19"/>
    </row>
    <row r="605" spans="2:25" ht="14.15" customHeight="1">
      <c r="B605" s="140" t="str">
        <f>IF( ISBLANK('03.Muestra'!$C24),"",'03.Muestra'!$C24)</f>
        <v/>
      </c>
      <c r="C605" s="140" t="str">
        <f>IF( ISBLANK('03.Muestra'!$E24),"",'03.Muestra'!$E24)</f>
        <v/>
      </c>
      <c r="D605" s="164"/>
      <c r="E605" s="133" t="str">
        <f t="shared" si="30"/>
        <v/>
      </c>
      <c r="F605" s="19"/>
      <c r="G605" s="19"/>
      <c r="H605" s="19"/>
      <c r="I605" s="19"/>
      <c r="J605" s="19"/>
      <c r="K605" s="19"/>
      <c r="L605" s="19"/>
      <c r="M605" s="19"/>
      <c r="N605" s="19"/>
      <c r="O605" s="19"/>
      <c r="P605" s="19"/>
      <c r="Q605" s="19"/>
      <c r="R605" s="19"/>
      <c r="S605" s="19"/>
      <c r="T605" s="19"/>
      <c r="U605" s="19"/>
      <c r="V605" s="19"/>
      <c r="W605" s="19"/>
      <c r="X605" s="19"/>
      <c r="Y605" s="19"/>
    </row>
    <row r="606" spans="2:25" ht="14.15" customHeight="1">
      <c r="B606" s="140" t="str">
        <f>IF( ISBLANK('03.Muestra'!$C25),"",'03.Muestra'!$C25)</f>
        <v/>
      </c>
      <c r="C606" s="140" t="str">
        <f>IF( ISBLANK('03.Muestra'!$E25),"",'03.Muestra'!$E25)</f>
        <v/>
      </c>
      <c r="D606" s="164"/>
      <c r="E606" s="133" t="str">
        <f t="shared" si="30"/>
        <v/>
      </c>
      <c r="F606" s="19"/>
      <c r="G606" s="19"/>
      <c r="H606" s="19"/>
      <c r="I606" s="19"/>
      <c r="J606" s="19"/>
      <c r="K606" s="19"/>
      <c r="L606" s="19"/>
      <c r="M606" s="19"/>
      <c r="N606" s="19"/>
      <c r="O606" s="19"/>
      <c r="P606" s="19"/>
      <c r="Q606" s="19"/>
      <c r="R606" s="19"/>
      <c r="S606" s="19"/>
      <c r="T606" s="19"/>
      <c r="U606" s="19"/>
      <c r="V606" s="19"/>
      <c r="W606" s="19"/>
      <c r="X606" s="19"/>
      <c r="Y606" s="19"/>
    </row>
    <row r="607" spans="2:25" ht="14.15" customHeight="1">
      <c r="B607" s="140" t="str">
        <f>IF( ISBLANK('03.Muestra'!$C26),"",'03.Muestra'!$C26)</f>
        <v/>
      </c>
      <c r="C607" s="140" t="str">
        <f>IF( ISBLANK('03.Muestra'!$E26),"",'03.Muestra'!$E26)</f>
        <v/>
      </c>
      <c r="D607" s="164" t="str">
        <f t="shared" ref="D607:D623" si="31">IF(AND(B607&lt;&gt;"",C607&lt;&gt;""),"N/T","")</f>
        <v/>
      </c>
      <c r="E607" s="133" t="str">
        <f t="shared" si="30"/>
        <v/>
      </c>
      <c r="F607" s="19"/>
      <c r="G607" s="19"/>
      <c r="H607" s="19"/>
      <c r="I607" s="19"/>
      <c r="J607" s="19"/>
      <c r="K607" s="19"/>
      <c r="L607" s="19"/>
      <c r="M607" s="19"/>
      <c r="N607" s="19"/>
      <c r="O607" s="19"/>
      <c r="P607" s="19"/>
      <c r="Q607" s="19"/>
      <c r="R607" s="19"/>
      <c r="S607" s="19"/>
      <c r="T607" s="19"/>
      <c r="U607" s="19"/>
      <c r="V607" s="19"/>
      <c r="W607" s="19"/>
      <c r="X607" s="19"/>
      <c r="Y607" s="19"/>
    </row>
    <row r="608" spans="2:25" ht="14.15" customHeight="1">
      <c r="B608" s="140" t="str">
        <f>IF( ISBLANK('03.Muestra'!$C27),"",'03.Muestra'!$C27)</f>
        <v/>
      </c>
      <c r="C608" s="140" t="str">
        <f>IF( ISBLANK('03.Muestra'!$E27),"",'03.Muestra'!$E27)</f>
        <v/>
      </c>
      <c r="D608" s="164" t="str">
        <f t="shared" si="31"/>
        <v/>
      </c>
      <c r="E608" s="133" t="str">
        <f t="shared" si="30"/>
        <v/>
      </c>
      <c r="F608" s="19"/>
      <c r="G608" s="19"/>
      <c r="H608" s="19"/>
      <c r="I608" s="19"/>
      <c r="J608" s="19"/>
      <c r="K608" s="19"/>
      <c r="L608" s="19"/>
      <c r="M608" s="19"/>
      <c r="N608" s="19"/>
      <c r="O608" s="19"/>
      <c r="P608" s="19"/>
      <c r="Q608" s="19"/>
      <c r="R608" s="19"/>
      <c r="S608" s="19"/>
      <c r="T608" s="19"/>
      <c r="U608" s="19"/>
      <c r="V608" s="19"/>
      <c r="W608" s="19"/>
      <c r="X608" s="19"/>
      <c r="Y608" s="19"/>
    </row>
    <row r="609" spans="2:25" ht="14.15" customHeight="1">
      <c r="B609" s="140" t="str">
        <f>IF( ISBLANK('03.Muestra'!$C28),"",'03.Muestra'!$C28)</f>
        <v/>
      </c>
      <c r="C609" s="140" t="str">
        <f>IF( ISBLANK('03.Muestra'!$E28),"",'03.Muestra'!$E28)</f>
        <v/>
      </c>
      <c r="D609" s="164" t="str">
        <f t="shared" si="31"/>
        <v/>
      </c>
      <c r="E609" s="133" t="str">
        <f t="shared" si="30"/>
        <v/>
      </c>
      <c r="F609" s="19"/>
      <c r="G609" s="19"/>
      <c r="H609" s="19"/>
      <c r="I609" s="19"/>
      <c r="J609" s="19"/>
      <c r="K609" s="19"/>
      <c r="L609" s="19"/>
      <c r="M609" s="19"/>
      <c r="N609" s="19"/>
      <c r="O609" s="19"/>
      <c r="P609" s="19"/>
      <c r="Q609" s="19"/>
      <c r="R609" s="19"/>
      <c r="S609" s="19"/>
      <c r="T609" s="19"/>
      <c r="U609" s="19"/>
      <c r="V609" s="19"/>
      <c r="W609" s="19"/>
      <c r="X609" s="19"/>
      <c r="Y609" s="19"/>
    </row>
    <row r="610" spans="2:25" ht="14.15" customHeight="1">
      <c r="B610" s="140" t="str">
        <f>IF( ISBLANK('03.Muestra'!$C29),"",'03.Muestra'!$C29)</f>
        <v/>
      </c>
      <c r="C610" s="140" t="str">
        <f>IF( ISBLANK('03.Muestra'!$E29),"",'03.Muestra'!$E29)</f>
        <v/>
      </c>
      <c r="D610" s="164" t="str">
        <f t="shared" si="31"/>
        <v/>
      </c>
      <c r="E610" s="133" t="str">
        <f t="shared" si="30"/>
        <v/>
      </c>
      <c r="F610" s="19"/>
      <c r="G610" s="19"/>
      <c r="H610" s="19"/>
      <c r="I610" s="19"/>
      <c r="J610" s="19"/>
      <c r="K610" s="19"/>
      <c r="L610" s="19"/>
      <c r="M610" s="19"/>
      <c r="N610" s="19"/>
      <c r="O610" s="19"/>
      <c r="P610" s="19"/>
      <c r="Q610" s="19"/>
      <c r="R610" s="19"/>
      <c r="S610" s="19"/>
      <c r="T610" s="19"/>
      <c r="U610" s="19"/>
      <c r="V610" s="19"/>
      <c r="W610" s="19"/>
      <c r="X610" s="19"/>
      <c r="Y610" s="19"/>
    </row>
    <row r="611" spans="2:25" ht="14.15" customHeight="1">
      <c r="B611" s="140" t="str">
        <f>IF( ISBLANK('03.Muestra'!$C30),"",'03.Muestra'!$C30)</f>
        <v/>
      </c>
      <c r="C611" s="140" t="str">
        <f>IF( ISBLANK('03.Muestra'!$E30),"",'03.Muestra'!$E30)</f>
        <v/>
      </c>
      <c r="D611" s="164" t="str">
        <f t="shared" si="31"/>
        <v/>
      </c>
      <c r="E611" s="133" t="str">
        <f t="shared" si="30"/>
        <v/>
      </c>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40" t="str">
        <f>IF( ISBLANK('03.Muestra'!$C31),"",'03.Muestra'!$C31)</f>
        <v/>
      </c>
      <c r="C612" s="140" t="str">
        <f>IF( ISBLANK('03.Muestra'!$E31),"",'03.Muestra'!$E31)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ISBLANK('03.Muestra'!$E32),"",'03.Muestra'!$E32)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ISBLANK('03.Muestra'!$E33),"",'03.Muestra'!$E33)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ISBLANK('03.Muestra'!$E34),"",'03.Muestra'!$E34)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ISBLANK('03.Muestra'!$E35),"",'03.Muestra'!$E35)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ISBLANK('03.Muestra'!$E36),"",'03.Muestra'!$E36)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ISBLANK('03.Muestra'!$E37),"",'03.Muestra'!$E37)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ISBLANK('03.Muestra'!$E38),"",'03.Muestra'!$E38)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ISBLANK('03.Muestra'!$E39),"",'03.Muestra'!$E39)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ISBLANK('03.Muestra'!$E40),"",'03.Muestra'!$E40)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ISBLANK('03.Muestra'!$E41),"",'03.Muestra'!$E41)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ISBLANK('03.Muestra'!$E42),"",'03.Muestra'!$E42)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33"/>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9" t="s">
        <v>63</v>
      </c>
      <c r="C626" s="27" t="s">
        <v>92</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https://sedejudicial.madrid.org/</v>
      </c>
      <c r="D627" s="164" t="s">
        <v>61</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Conozca la sede</v>
      </c>
      <c r="C628" s="140" t="str">
        <f>IF( ISBLANK('03.Muestra'!$E9),"",'03.Muestra'!$E9)</f>
        <v>https://sedejudicial.madrid.org/conozcalasede</v>
      </c>
      <c r="D628" s="164" t="s">
        <v>61</v>
      </c>
      <c r="E628" s="133" t="str">
        <f t="shared" si="32"/>
        <v/>
      </c>
      <c r="F628" s="147">
        <f ca="1">COUNTIF($D627:INDIRECT("$D" &amp;  SUM(ROW()-1,'03.Muestra'!$D$45)-1),F627)</f>
        <v>0</v>
      </c>
      <c r="G628" s="147">
        <f ca="1">COUNTIF($D627:INDIRECT("$D" &amp;  SUM(ROW()-1,'03.Muestra'!$D$45)-1),G627)</f>
        <v>0</v>
      </c>
      <c r="H628" s="147">
        <f ca="1">COUNTIF($D627:INDIRECT("$D" &amp;  SUM(ROW()-1,'03.Muestra'!$D$45)-1),H627)</f>
        <v>0</v>
      </c>
      <c r="I628" s="147">
        <f ca="1">COUNTIF($D627:INDIRECT("$D" &amp;  SUM(ROW()-1,'03.Muestra'!$D$45)-1),I627)</f>
        <v>0</v>
      </c>
      <c r="J628" s="147">
        <f ca="1">COUNTIF($D627:INDIRECT("$D" &amp;  SUM(ROW()-1,'03.Muestra'!$D$45)-1),J627)</f>
        <v>14</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Tramites</v>
      </c>
      <c r="C629" s="140" t="str">
        <f>IF( ISBLANK('03.Muestra'!$E10),"",'03.Muestra'!$E10)</f>
        <v>https://sedejudicial.madrid.org/tramitesyservicios</v>
      </c>
      <c r="D629" s="164" t="s">
        <v>61</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Ayuda</v>
      </c>
      <c r="C630" s="140" t="str">
        <f>IF( ISBLANK('03.Muestra'!$E11),"",'03.Muestra'!$E11)</f>
        <v>https://sedejudicial.madrid.org/ayuda</v>
      </c>
      <c r="D630" s="164" t="s">
        <v>61</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Carta de Derechos</v>
      </c>
      <c r="C631" s="140" t="str">
        <f>IF( ISBLANK('03.Muestra'!$E12),"",'03.Muestra'!$E12)</f>
        <v>https://sedejudicial.madrid.org/conozcalasede#views-row-9</v>
      </c>
      <c r="D631" s="164" t="s">
        <v>61</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Firmas y certificados</v>
      </c>
      <c r="C632" s="140" t="str">
        <f>IF( ISBLANK('03.Muestra'!$E13),"",'03.Muestra'!$E13)</f>
        <v>https://sedejudicial.madrid.org/conozcalasede#views-row-2</v>
      </c>
      <c r="D632" s="164" t="s">
        <v>61</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Verificación</v>
      </c>
      <c r="C633" s="140" t="str">
        <f>IF( ISBLANK('03.Muestra'!$E14),"",'03.Muestra'!$E14)</f>
        <v>https://sedejudicial.madrid.org/conozcalasede#views-row-3</v>
      </c>
      <c r="D633" s="164" t="s">
        <v>61</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Sugerencias y quejas</v>
      </c>
      <c r="C634" s="140" t="str">
        <f>IF( ISBLANK('03.Muestra'!$E15),"",'03.Muestra'!$E15)</f>
        <v>https://sedejudicial.madrid.org/conozcalasede#views-row-10</v>
      </c>
      <c r="D634" s="164" t="s">
        <v>61</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Protección de datos</v>
      </c>
      <c r="C635" s="140" t="str">
        <f>IF( ISBLANK('03.Muestra'!$E16),"",'03.Muestra'!$E16)</f>
        <v>https://sedejudicial.madrid.org/conozcalasede#views-row-11</v>
      </c>
      <c r="D635" s="164" t="s">
        <v>61</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Apoderamiento Apud Acta</v>
      </c>
      <c r="C636" s="140" t="str">
        <f>IF( ISBLANK('03.Muestra'!$E17),"",'03.Muestra'!$E17)</f>
        <v>https://sedejudicial.madrid.org/tramitesyservicios#views-row-8</v>
      </c>
      <c r="D636" s="164" t="s">
        <v>61</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Presentación de escritos</v>
      </c>
      <c r="C637" s="140" t="str">
        <f>IF( ISBLANK('03.Muestra'!$E18),"",'03.Muestra'!$E18)</f>
        <v>https://sedejudicial.madrid.org/tramitesyservicios#views-row-13</v>
      </c>
      <c r="D637" s="164" t="s">
        <v>61</v>
      </c>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Consulta de Asuntos Judiciales</v>
      </c>
      <c r="C638" s="140" t="str">
        <f>IF( ISBLANK('03.Muestra'!$E19),"",'03.Muestra'!$E19)</f>
        <v>https://sedejudicial.madrid.org/tramitesyservicios#views-row-14</v>
      </c>
      <c r="D638" s="164" t="s">
        <v>61</v>
      </c>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4.15" customHeight="1">
      <c r="B639" s="140" t="str">
        <f>IF( ISBLANK('03.Muestra'!$C20),"",'03.Muestra'!$C20)</f>
        <v>Requisitos técnicos</v>
      </c>
      <c r="C639" s="140" t="str">
        <f>IF( ISBLANK('03.Muestra'!$E20),"",'03.Muestra'!$E20)</f>
        <v>https://sedejudicial.madrid.org/ayuda#views-row-18</v>
      </c>
      <c r="D639" s="164" t="s">
        <v>61</v>
      </c>
      <c r="E639" s="133" t="str">
        <f t="shared" si="32"/>
        <v/>
      </c>
      <c r="F639" s="19"/>
      <c r="G639" s="19"/>
      <c r="H639" s="19"/>
      <c r="I639" s="19"/>
      <c r="J639" s="19"/>
      <c r="K639" s="19"/>
      <c r="L639" s="19"/>
      <c r="M639" s="19"/>
      <c r="N639" s="19"/>
      <c r="O639" s="19"/>
      <c r="P639" s="19"/>
      <c r="Q639" s="19"/>
      <c r="R639" s="19"/>
      <c r="S639" s="19"/>
      <c r="T639" s="19"/>
      <c r="U639" s="19"/>
      <c r="V639" s="19"/>
      <c r="W639" s="19"/>
      <c r="X639" s="19"/>
      <c r="Y639" s="19"/>
    </row>
    <row r="640" spans="2:25" ht="14.15" customHeight="1">
      <c r="B640" s="140" t="str">
        <f>IF( ISBLANK('03.Muestra'!$C21),"",'03.Muestra'!$C21)</f>
        <v>Buscador</v>
      </c>
      <c r="C640" s="140" t="str">
        <f>IF( ISBLANK('03.Muestra'!$E21),"",'03.Muestra'!$E21)</f>
        <v>https://sedejudicial.madrid.org/search/node/prueba</v>
      </c>
      <c r="D640" s="164" t="s">
        <v>61</v>
      </c>
      <c r="E640" s="133" t="str">
        <f t="shared" si="32"/>
        <v/>
      </c>
      <c r="F640" s="19"/>
      <c r="G640" s="19"/>
      <c r="H640" s="19"/>
      <c r="I640" s="19"/>
      <c r="J640" s="19"/>
      <c r="K640" s="19"/>
      <c r="L640" s="19"/>
      <c r="M640" s="19"/>
      <c r="N640" s="19"/>
      <c r="O640" s="19"/>
      <c r="P640" s="19"/>
      <c r="Q640" s="19"/>
      <c r="R640" s="19"/>
      <c r="S640" s="19"/>
      <c r="T640" s="19"/>
      <c r="U640" s="19"/>
      <c r="V640" s="19"/>
      <c r="W640" s="19"/>
      <c r="X640" s="19"/>
      <c r="Y640" s="19"/>
    </row>
    <row r="641" spans="2:25" ht="14.15" customHeight="1">
      <c r="B641" s="140" t="str">
        <f>IF( ISBLANK('03.Muestra'!$C22),"",'03.Muestra'!$C22)</f>
        <v/>
      </c>
      <c r="C641" s="140" t="str">
        <f>IF( ISBLANK('03.Muestra'!$E22),"",'03.Muestra'!$E22)</f>
        <v/>
      </c>
      <c r="D641" s="164"/>
      <c r="E641" s="133" t="str">
        <f t="shared" si="32"/>
        <v/>
      </c>
      <c r="F641" s="19"/>
      <c r="G641" s="19"/>
      <c r="H641" s="19"/>
      <c r="I641" s="19"/>
      <c r="J641" s="19"/>
      <c r="K641" s="19"/>
      <c r="L641" s="19"/>
      <c r="M641" s="19"/>
      <c r="N641" s="19"/>
      <c r="O641" s="19"/>
      <c r="P641" s="19"/>
      <c r="Q641" s="19"/>
      <c r="R641" s="19"/>
      <c r="S641" s="19"/>
      <c r="T641" s="19"/>
      <c r="U641" s="19"/>
      <c r="V641" s="19"/>
      <c r="W641" s="19"/>
      <c r="X641" s="19"/>
      <c r="Y641" s="19"/>
    </row>
    <row r="642" spans="2:25" ht="14.15" customHeight="1">
      <c r="B642" s="140" t="str">
        <f>IF( ISBLANK('03.Muestra'!$C23),"",'03.Muestra'!$C23)</f>
        <v/>
      </c>
      <c r="C642" s="140" t="str">
        <f>IF( ISBLANK('03.Muestra'!$E23),"",'03.Muestra'!$E23)</f>
        <v/>
      </c>
      <c r="D642" s="164"/>
      <c r="E642" s="133" t="str">
        <f t="shared" si="32"/>
        <v/>
      </c>
      <c r="F642" s="19"/>
      <c r="G642" s="19"/>
      <c r="H642" s="19"/>
      <c r="I642" s="19"/>
      <c r="J642" s="19"/>
      <c r="K642" s="19"/>
      <c r="L642" s="19"/>
      <c r="M642" s="19"/>
      <c r="N642" s="19"/>
      <c r="O642" s="19"/>
      <c r="P642" s="19"/>
      <c r="Q642" s="19"/>
      <c r="R642" s="19"/>
      <c r="S642" s="19"/>
      <c r="T642" s="19"/>
      <c r="U642" s="19"/>
      <c r="V642" s="19"/>
      <c r="W642" s="19"/>
      <c r="X642" s="19"/>
      <c r="Y642" s="19"/>
    </row>
    <row r="643" spans="2:25" ht="14.15" customHeight="1">
      <c r="B643" s="140" t="str">
        <f>IF( ISBLANK('03.Muestra'!$C24),"",'03.Muestra'!$C24)</f>
        <v/>
      </c>
      <c r="C643" s="140" t="str">
        <f>IF( ISBLANK('03.Muestra'!$E24),"",'03.Muestra'!$E24)</f>
        <v/>
      </c>
      <c r="D643" s="164"/>
      <c r="E643" s="133" t="str">
        <f t="shared" si="32"/>
        <v/>
      </c>
      <c r="F643" s="19"/>
      <c r="G643" s="19"/>
      <c r="H643" s="19"/>
      <c r="I643" s="19"/>
      <c r="J643" s="19"/>
      <c r="K643" s="19"/>
      <c r="L643" s="19"/>
      <c r="M643" s="19"/>
      <c r="N643" s="19"/>
      <c r="O643" s="19"/>
      <c r="P643" s="19"/>
      <c r="Q643" s="19"/>
      <c r="R643" s="19"/>
      <c r="S643" s="19"/>
      <c r="T643" s="19"/>
      <c r="U643" s="19"/>
      <c r="V643" s="19"/>
      <c r="W643" s="19"/>
      <c r="X643" s="19"/>
      <c r="Y643" s="19"/>
    </row>
    <row r="644" spans="2:25" ht="14.15" customHeight="1">
      <c r="B644" s="140" t="str">
        <f>IF( ISBLANK('03.Muestra'!$C25),"",'03.Muestra'!$C25)</f>
        <v/>
      </c>
      <c r="C644" s="140" t="str">
        <f>IF( ISBLANK('03.Muestra'!$E25),"",'03.Muestra'!$E25)</f>
        <v/>
      </c>
      <c r="D644" s="164"/>
      <c r="E644" s="133" t="str">
        <f t="shared" si="32"/>
        <v/>
      </c>
      <c r="F644" s="19"/>
      <c r="G644" s="19"/>
      <c r="H644" s="19"/>
      <c r="I644" s="19"/>
      <c r="J644" s="19"/>
      <c r="K644" s="19"/>
      <c r="L644" s="19"/>
      <c r="M644" s="19"/>
      <c r="N644" s="19"/>
      <c r="O644" s="19"/>
      <c r="P644" s="19"/>
      <c r="Q644" s="19"/>
      <c r="R644" s="19"/>
      <c r="S644" s="19"/>
      <c r="T644" s="19"/>
      <c r="U644" s="19"/>
      <c r="V644" s="19"/>
      <c r="W644" s="19"/>
      <c r="X644" s="19"/>
      <c r="Y644" s="19"/>
    </row>
    <row r="645" spans="2:25" ht="14.15" customHeight="1">
      <c r="B645" s="140" t="str">
        <f>IF( ISBLANK('03.Muestra'!$C26),"",'03.Muestra'!$C26)</f>
        <v/>
      </c>
      <c r="C645" s="140" t="str">
        <f>IF( ISBLANK('03.Muestra'!$E26),"",'03.Muestra'!$E26)</f>
        <v/>
      </c>
      <c r="D645" s="164" t="str">
        <f t="shared" ref="D645:D661" si="33">IF(AND(B645&lt;&gt;"",C645&lt;&gt;""),"N/T","")</f>
        <v/>
      </c>
      <c r="E645" s="133" t="str">
        <f t="shared" si="32"/>
        <v/>
      </c>
      <c r="F645" s="19"/>
      <c r="G645" s="19"/>
      <c r="H645" s="19"/>
      <c r="I645" s="19"/>
      <c r="J645" s="19"/>
      <c r="K645" s="19"/>
      <c r="L645" s="19"/>
      <c r="M645" s="19"/>
      <c r="N645" s="19"/>
      <c r="O645" s="19"/>
      <c r="P645" s="19"/>
      <c r="Q645" s="19"/>
      <c r="R645" s="19"/>
      <c r="S645" s="19"/>
      <c r="T645" s="19"/>
      <c r="U645" s="19"/>
      <c r="V645" s="19"/>
      <c r="W645" s="19"/>
      <c r="X645" s="19"/>
      <c r="Y645" s="19"/>
    </row>
    <row r="646" spans="2:25" ht="14.15" customHeight="1">
      <c r="B646" s="140" t="str">
        <f>IF( ISBLANK('03.Muestra'!$C27),"",'03.Muestra'!$C27)</f>
        <v/>
      </c>
      <c r="C646" s="140" t="str">
        <f>IF( ISBLANK('03.Muestra'!$E27),"",'03.Muestra'!$E27)</f>
        <v/>
      </c>
      <c r="D646" s="164" t="str">
        <f t="shared" si="33"/>
        <v/>
      </c>
      <c r="E646" s="133" t="str">
        <f t="shared" si="32"/>
        <v/>
      </c>
      <c r="F646" s="19"/>
      <c r="G646" s="19"/>
      <c r="H646" s="19"/>
      <c r="I646" s="19"/>
      <c r="J646" s="19"/>
      <c r="K646" s="19"/>
      <c r="L646" s="19"/>
      <c r="M646" s="19"/>
      <c r="N646" s="19"/>
      <c r="O646" s="19"/>
      <c r="P646" s="19"/>
      <c r="Q646" s="19"/>
      <c r="R646" s="19"/>
      <c r="S646" s="19"/>
      <c r="T646" s="19"/>
      <c r="U646" s="19"/>
      <c r="V646" s="19"/>
      <c r="W646" s="19"/>
      <c r="X646" s="19"/>
      <c r="Y646" s="19"/>
    </row>
    <row r="647" spans="2:25" ht="14.15"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M647" s="19"/>
      <c r="N647" s="19"/>
      <c r="O647" s="19"/>
      <c r="P647" s="19"/>
      <c r="Q647" s="19"/>
      <c r="R647" s="19"/>
      <c r="S647" s="19"/>
      <c r="T647" s="19"/>
      <c r="U647" s="19"/>
      <c r="V647" s="19"/>
      <c r="W647" s="19"/>
      <c r="X647" s="19"/>
      <c r="Y647" s="19"/>
    </row>
    <row r="648" spans="2:25" ht="14.15"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M648" s="19"/>
      <c r="N648" s="19"/>
      <c r="O648" s="19"/>
      <c r="P648" s="19"/>
      <c r="Q648" s="19"/>
      <c r="R648" s="19"/>
      <c r="S648" s="19"/>
      <c r="T648" s="19"/>
      <c r="U648" s="19"/>
      <c r="V648" s="19"/>
      <c r="W648" s="19"/>
      <c r="X648" s="19"/>
      <c r="Y648" s="19"/>
    </row>
    <row r="649" spans="2:25" ht="14.15"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F655" s="153"/>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F656" s="153"/>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33"/>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32.65" customHeight="1">
      <c r="B664" s="29" t="s">
        <v>63</v>
      </c>
      <c r="C664" s="27" t="s">
        <v>93</v>
      </c>
      <c r="D664" s="28" t="s">
        <v>70</v>
      </c>
      <c r="E664" s="152"/>
      <c r="K664" s="19"/>
      <c r="L664" s="19"/>
      <c r="M664" s="19"/>
      <c r="N664" s="19"/>
      <c r="O664" s="19"/>
      <c r="P664" s="19"/>
      <c r="Q664" s="19"/>
      <c r="R664" s="19"/>
      <c r="S664" s="19"/>
      <c r="T664" s="19"/>
      <c r="U664" s="19"/>
      <c r="V664" s="19"/>
      <c r="W664" s="19"/>
      <c r="X664" s="19"/>
      <c r="Y664" s="19"/>
    </row>
    <row r="665" spans="2:25" ht="13.15" customHeight="1">
      <c r="B665" s="140" t="str">
        <f>IF( ISBLANK('03.Muestra'!$C8),"",'03.Muestra'!$C8)</f>
        <v>Páginal principal</v>
      </c>
      <c r="C665" s="140" t="str">
        <f>IF( ISBLANK('03.Muestra'!$E8),"",'03.Muestra'!$E8)</f>
        <v>https://sedejudicial.madrid.org/</v>
      </c>
      <c r="D665" s="164" t="s">
        <v>61</v>
      </c>
      <c r="E665" s="133" t="str">
        <f t="shared" ref="E665:E699" si="34">IF(D665&lt;&gt;"",IF(AND(B665&lt;&gt;"",C665&lt;&gt;""),"","ERR"),"")</f>
        <v/>
      </c>
      <c r="F665" s="141" t="s">
        <v>71</v>
      </c>
      <c r="G665" s="142" t="s">
        <v>75</v>
      </c>
      <c r="H665" s="143" t="s">
        <v>73</v>
      </c>
      <c r="I665" s="144" t="s">
        <v>64</v>
      </c>
      <c r="J665" s="145" t="s">
        <v>61</v>
      </c>
      <c r="K665" s="146" t="s">
        <v>68</v>
      </c>
      <c r="L665" s="19"/>
      <c r="M665" s="19"/>
      <c r="N665" s="19"/>
      <c r="O665" s="19"/>
      <c r="P665" s="19"/>
      <c r="Q665" s="19"/>
      <c r="R665" s="19"/>
      <c r="S665" s="19"/>
      <c r="T665" s="19"/>
      <c r="U665" s="19"/>
      <c r="V665" s="19"/>
      <c r="W665" s="19"/>
      <c r="X665" s="19"/>
      <c r="Y665" s="19"/>
    </row>
    <row r="666" spans="2:25" ht="13.15" customHeight="1">
      <c r="B666" s="140" t="str">
        <f>IF( ISBLANK('03.Muestra'!$C9),"",'03.Muestra'!$C9)</f>
        <v>Conozca la sede</v>
      </c>
      <c r="C666" s="140" t="str">
        <f>IF( ISBLANK('03.Muestra'!$E9),"",'03.Muestra'!$E9)</f>
        <v>https://sedejudicial.madrid.org/conozcalasede</v>
      </c>
      <c r="D666" s="164" t="s">
        <v>61</v>
      </c>
      <c r="E666" s="133" t="str">
        <f t="shared" si="34"/>
        <v/>
      </c>
      <c r="F666" s="147">
        <f ca="1">COUNTIF($D665:INDIRECT("$D" &amp;  SUM(ROW()-1,'03.Muestra'!$D$45)-1),F665)</f>
        <v>0</v>
      </c>
      <c r="G666" s="147">
        <f ca="1">COUNTIF($D665:INDIRECT("$D" &amp;  SUM(ROW()-1,'03.Muestra'!$D$45)-1),G665)</f>
        <v>0</v>
      </c>
      <c r="H666" s="147">
        <f ca="1">COUNTIF($D665:INDIRECT("$D" &amp;  SUM(ROW()-1,'03.Muestra'!$D$45)-1),H665)</f>
        <v>0</v>
      </c>
      <c r="I666" s="147">
        <f ca="1">COUNTIF($D665:INDIRECT("$D" &amp;  SUM(ROW()-1,'03.Muestra'!$D$45)-1),I665)</f>
        <v>0</v>
      </c>
      <c r="J666" s="147">
        <f ca="1">COUNTIF($D665:INDIRECT("$D" &amp;  SUM(ROW()-1,'03.Muestra'!$D$45)-1),J665)</f>
        <v>14</v>
      </c>
      <c r="K666" s="147">
        <f ca="1">IF('03.Muestra'!$D$45=0,0,COUNTBLANK($D665:INDIRECT("$D" &amp;  SUM(ROW()-1,'03.Muestra'!$D$45)-1)))</f>
        <v>0</v>
      </c>
      <c r="L666" s="19"/>
      <c r="M666" s="19"/>
      <c r="N666" s="19"/>
      <c r="O666" s="19"/>
      <c r="P666" s="19"/>
      <c r="Q666" s="19"/>
      <c r="R666" s="19"/>
      <c r="S666" s="19"/>
      <c r="T666" s="19"/>
      <c r="U666" s="19"/>
      <c r="V666" s="19"/>
      <c r="W666" s="19"/>
      <c r="X666" s="19"/>
      <c r="Y666" s="19"/>
    </row>
    <row r="667" spans="2:25" ht="13.15" customHeight="1">
      <c r="B667" s="140" t="str">
        <f>IF( ISBLANK('03.Muestra'!$C10),"",'03.Muestra'!$C10)</f>
        <v>Tramites</v>
      </c>
      <c r="C667" s="140" t="str">
        <f>IF( ISBLANK('03.Muestra'!$E10),"",'03.Muestra'!$E10)</f>
        <v>https://sedejudicial.madrid.org/tramitesyservicios</v>
      </c>
      <c r="D667" s="164" t="s">
        <v>61</v>
      </c>
      <c r="E667" s="133" t="str">
        <f t="shared" si="34"/>
        <v/>
      </c>
      <c r="G667" s="19"/>
      <c r="H667" s="19"/>
      <c r="I667" s="19"/>
      <c r="J667" s="19"/>
      <c r="K667" s="19"/>
      <c r="L667" s="19"/>
      <c r="M667" s="19"/>
      <c r="N667" s="19"/>
      <c r="O667" s="19"/>
      <c r="P667" s="19"/>
      <c r="Q667" s="19"/>
      <c r="R667" s="19"/>
      <c r="S667" s="19"/>
      <c r="T667" s="19"/>
      <c r="U667" s="19"/>
      <c r="V667" s="19"/>
      <c r="W667" s="19"/>
      <c r="X667" s="19"/>
      <c r="Y667" s="19"/>
    </row>
    <row r="668" spans="2:25" ht="13.15" customHeight="1">
      <c r="B668" s="140" t="str">
        <f>IF( ISBLANK('03.Muestra'!$C11),"",'03.Muestra'!$C11)</f>
        <v>Ayuda</v>
      </c>
      <c r="C668" s="140" t="str">
        <f>IF( ISBLANK('03.Muestra'!$E11),"",'03.Muestra'!$E11)</f>
        <v>https://sedejudicial.madrid.org/ayuda</v>
      </c>
      <c r="D668" s="164" t="s">
        <v>61</v>
      </c>
      <c r="E668" s="133" t="str">
        <f t="shared" si="34"/>
        <v/>
      </c>
      <c r="G668" s="19"/>
      <c r="H668" s="19"/>
      <c r="I668" s="19"/>
      <c r="J668" s="19"/>
      <c r="K668" s="19"/>
      <c r="L668" s="19"/>
      <c r="M668" s="19"/>
      <c r="N668" s="19"/>
      <c r="O668" s="19"/>
      <c r="P668" s="19"/>
      <c r="Q668" s="19"/>
      <c r="R668" s="19"/>
      <c r="S668" s="19"/>
      <c r="T668" s="19"/>
      <c r="U668" s="19"/>
      <c r="V668" s="19"/>
      <c r="W668" s="19"/>
      <c r="X668" s="19"/>
      <c r="Y668" s="19"/>
    </row>
    <row r="669" spans="2:25" ht="13.15" customHeight="1">
      <c r="B669" s="140" t="str">
        <f>IF( ISBLANK('03.Muestra'!$C12),"",'03.Muestra'!$C12)</f>
        <v>Carta de Derechos</v>
      </c>
      <c r="C669" s="140" t="str">
        <f>IF( ISBLANK('03.Muestra'!$E12),"",'03.Muestra'!$E12)</f>
        <v>https://sedejudicial.madrid.org/conozcalasede#views-row-9</v>
      </c>
      <c r="D669" s="164" t="s">
        <v>61</v>
      </c>
      <c r="E669" s="133" t="str">
        <f t="shared" si="34"/>
        <v/>
      </c>
      <c r="G669" s="19"/>
      <c r="H669" s="19"/>
      <c r="I669" s="19"/>
      <c r="J669" s="19"/>
      <c r="K669" s="19"/>
      <c r="L669" s="19"/>
      <c r="M669" s="19"/>
      <c r="N669" s="19"/>
      <c r="O669" s="19"/>
      <c r="P669" s="19"/>
      <c r="Q669" s="19"/>
      <c r="R669" s="19"/>
      <c r="S669" s="19"/>
      <c r="T669" s="19"/>
      <c r="U669" s="19"/>
      <c r="V669" s="19"/>
      <c r="W669" s="19"/>
      <c r="X669" s="19"/>
      <c r="Y669" s="19"/>
    </row>
    <row r="670" spans="2:25" ht="13.15" customHeight="1">
      <c r="B670" s="140" t="str">
        <f>IF( ISBLANK('03.Muestra'!$C13),"",'03.Muestra'!$C13)</f>
        <v>Firmas y certificados</v>
      </c>
      <c r="C670" s="140" t="str">
        <f>IF( ISBLANK('03.Muestra'!$E13),"",'03.Muestra'!$E13)</f>
        <v>https://sedejudicial.madrid.org/conozcalasede#views-row-2</v>
      </c>
      <c r="D670" s="164" t="s">
        <v>61</v>
      </c>
      <c r="E670" s="133" t="str">
        <f t="shared" si="34"/>
        <v/>
      </c>
      <c r="G670" s="19"/>
      <c r="H670" s="19"/>
      <c r="I670" s="19"/>
      <c r="J670" s="19"/>
      <c r="K670" s="19"/>
      <c r="L670" s="19"/>
      <c r="M670" s="19"/>
      <c r="N670" s="19"/>
      <c r="O670" s="19"/>
      <c r="P670" s="19"/>
      <c r="Q670" s="19"/>
      <c r="R670" s="19"/>
      <c r="S670" s="19"/>
      <c r="T670" s="19"/>
      <c r="U670" s="19"/>
      <c r="V670" s="19"/>
      <c r="W670" s="19"/>
      <c r="X670" s="19"/>
      <c r="Y670" s="19"/>
    </row>
    <row r="671" spans="2:25" ht="13.15" customHeight="1">
      <c r="B671" s="140" t="str">
        <f>IF( ISBLANK('03.Muestra'!$C14),"",'03.Muestra'!$C14)</f>
        <v>Verificación</v>
      </c>
      <c r="C671" s="140" t="str">
        <f>IF( ISBLANK('03.Muestra'!$E14),"",'03.Muestra'!$E14)</f>
        <v>https://sedejudicial.madrid.org/conozcalasede#views-row-3</v>
      </c>
      <c r="D671" s="164" t="s">
        <v>61</v>
      </c>
      <c r="E671" s="133" t="str">
        <f t="shared" si="34"/>
        <v/>
      </c>
      <c r="F671" s="19"/>
      <c r="G671" s="19"/>
      <c r="H671" s="19"/>
      <c r="I671" s="19"/>
      <c r="J671" s="19"/>
      <c r="K671" s="19"/>
      <c r="L671" s="19"/>
      <c r="M671" s="19"/>
      <c r="N671" s="19"/>
      <c r="O671" s="19"/>
      <c r="P671" s="19"/>
      <c r="Q671" s="19"/>
      <c r="R671" s="19"/>
      <c r="S671" s="19"/>
      <c r="T671" s="19"/>
      <c r="U671" s="19"/>
      <c r="V671" s="19"/>
      <c r="W671" s="19"/>
      <c r="X671" s="19"/>
      <c r="Y671" s="19"/>
    </row>
    <row r="672" spans="2:25" ht="13.15" customHeight="1">
      <c r="B672" s="140" t="str">
        <f>IF( ISBLANK('03.Muestra'!$C15),"",'03.Muestra'!$C15)</f>
        <v>Sugerencias y quejas</v>
      </c>
      <c r="C672" s="140" t="str">
        <f>IF( ISBLANK('03.Muestra'!$E15),"",'03.Muestra'!$E15)</f>
        <v>https://sedejudicial.madrid.org/conozcalasede#views-row-10</v>
      </c>
      <c r="D672" s="164" t="s">
        <v>61</v>
      </c>
      <c r="E672" s="133" t="str">
        <f t="shared" si="34"/>
        <v/>
      </c>
      <c r="F672" s="19"/>
      <c r="G672" s="19"/>
      <c r="H672" s="19"/>
      <c r="I672" s="19"/>
      <c r="J672" s="19"/>
      <c r="K672" s="19"/>
      <c r="L672" s="19"/>
      <c r="M672" s="19"/>
      <c r="N672" s="19"/>
      <c r="O672" s="19"/>
      <c r="P672" s="19"/>
      <c r="Q672" s="19"/>
      <c r="R672" s="19"/>
      <c r="S672" s="19"/>
      <c r="T672" s="19"/>
      <c r="U672" s="19"/>
      <c r="V672" s="19"/>
      <c r="W672" s="19"/>
      <c r="X672" s="19"/>
      <c r="Y672" s="19"/>
    </row>
    <row r="673" spans="2:25" ht="13.15" customHeight="1">
      <c r="B673" s="140" t="str">
        <f>IF( ISBLANK('03.Muestra'!$C16),"",'03.Muestra'!$C16)</f>
        <v>Protección de datos</v>
      </c>
      <c r="C673" s="140" t="str">
        <f>IF( ISBLANK('03.Muestra'!$E16),"",'03.Muestra'!$E16)</f>
        <v>https://sedejudicial.madrid.org/conozcalasede#views-row-11</v>
      </c>
      <c r="D673" s="164" t="s">
        <v>61</v>
      </c>
      <c r="E673" s="133" t="str">
        <f t="shared" si="34"/>
        <v/>
      </c>
      <c r="F673" s="19"/>
      <c r="G673" s="19"/>
      <c r="H673" s="19"/>
      <c r="I673" s="19"/>
      <c r="J673" s="19"/>
      <c r="K673" s="19"/>
      <c r="L673" s="19"/>
      <c r="M673" s="19"/>
      <c r="N673" s="19"/>
      <c r="O673" s="19"/>
      <c r="P673" s="19"/>
      <c r="Q673" s="19"/>
      <c r="R673" s="19"/>
      <c r="S673" s="19"/>
      <c r="T673" s="19"/>
      <c r="U673" s="19"/>
      <c r="V673" s="19"/>
      <c r="W673" s="19"/>
      <c r="X673" s="19"/>
      <c r="Y673" s="19"/>
    </row>
    <row r="674" spans="2:25" ht="13.15" customHeight="1">
      <c r="B674" s="140" t="str">
        <f>IF( ISBLANK('03.Muestra'!$C17),"",'03.Muestra'!$C17)</f>
        <v>Apoderamiento Apud Acta</v>
      </c>
      <c r="C674" s="140" t="str">
        <f>IF( ISBLANK('03.Muestra'!$E17),"",'03.Muestra'!$E17)</f>
        <v>https://sedejudicial.madrid.org/tramitesyservicios#views-row-8</v>
      </c>
      <c r="D674" s="164" t="s">
        <v>61</v>
      </c>
      <c r="E674" s="133" t="str">
        <f t="shared" si="34"/>
        <v/>
      </c>
      <c r="F674" s="19"/>
      <c r="G674" s="19"/>
      <c r="H674" s="19"/>
      <c r="I674" s="19"/>
      <c r="J674" s="19"/>
      <c r="K674" s="19"/>
      <c r="L674" s="19"/>
      <c r="M674" s="19"/>
      <c r="N674" s="19"/>
      <c r="O674" s="19"/>
      <c r="P674" s="19"/>
      <c r="Q674" s="19"/>
      <c r="R674" s="19"/>
      <c r="S674" s="19"/>
      <c r="T674" s="19"/>
      <c r="U674" s="19"/>
      <c r="V674" s="19"/>
      <c r="W674" s="19"/>
      <c r="X674" s="19"/>
      <c r="Y674" s="19"/>
    </row>
    <row r="675" spans="2:25" ht="13.15" customHeight="1">
      <c r="B675" s="140" t="str">
        <f>IF( ISBLANK('03.Muestra'!$C18),"",'03.Muestra'!$C18)</f>
        <v>Presentación de escritos</v>
      </c>
      <c r="C675" s="140" t="str">
        <f>IF( ISBLANK('03.Muestra'!$E18),"",'03.Muestra'!$E18)</f>
        <v>https://sedejudicial.madrid.org/tramitesyservicios#views-row-13</v>
      </c>
      <c r="D675" s="164" t="s">
        <v>61</v>
      </c>
      <c r="E675" s="133" t="str">
        <f t="shared" si="34"/>
        <v/>
      </c>
      <c r="F675" s="19"/>
      <c r="G675" s="19"/>
      <c r="H675" s="19"/>
      <c r="I675" s="19"/>
      <c r="J675" s="19"/>
      <c r="K675" s="19"/>
      <c r="L675" s="19"/>
      <c r="M675" s="19"/>
      <c r="N675" s="19"/>
      <c r="O675" s="19"/>
      <c r="P675" s="19"/>
      <c r="Q675" s="19"/>
      <c r="R675" s="19"/>
      <c r="S675" s="19"/>
      <c r="T675" s="19"/>
      <c r="U675" s="19"/>
      <c r="V675" s="19"/>
      <c r="W675" s="19"/>
      <c r="X675" s="19"/>
      <c r="Y675" s="19"/>
    </row>
    <row r="676" spans="2:25" ht="13.15" customHeight="1">
      <c r="B676" s="140" t="str">
        <f>IF( ISBLANK('03.Muestra'!$C19),"",'03.Muestra'!$C19)</f>
        <v>Consulta de Asuntos Judiciales</v>
      </c>
      <c r="C676" s="140" t="str">
        <f>IF( ISBLANK('03.Muestra'!$E19),"",'03.Muestra'!$E19)</f>
        <v>https://sedejudicial.madrid.org/tramitesyservicios#views-row-14</v>
      </c>
      <c r="D676" s="164" t="s">
        <v>61</v>
      </c>
      <c r="E676" s="133" t="str">
        <f t="shared" si="34"/>
        <v/>
      </c>
      <c r="F676" s="19"/>
      <c r="G676" s="19"/>
      <c r="H676" s="19"/>
      <c r="I676" s="19"/>
      <c r="J676" s="19"/>
      <c r="K676" s="19"/>
      <c r="L676" s="19"/>
      <c r="M676" s="19"/>
      <c r="N676" s="19"/>
      <c r="O676" s="19"/>
      <c r="P676" s="19"/>
      <c r="Q676" s="19"/>
      <c r="R676" s="19"/>
      <c r="S676" s="19"/>
      <c r="T676" s="19"/>
      <c r="U676" s="19"/>
      <c r="V676" s="19"/>
      <c r="W676" s="19"/>
      <c r="X676" s="19"/>
      <c r="Y676" s="19"/>
    </row>
    <row r="677" spans="2:25" ht="14.15" customHeight="1">
      <c r="B677" s="140" t="str">
        <f>IF( ISBLANK('03.Muestra'!$C20),"",'03.Muestra'!$C20)</f>
        <v>Requisitos técnicos</v>
      </c>
      <c r="C677" s="140" t="str">
        <f>IF( ISBLANK('03.Muestra'!$E20),"",'03.Muestra'!$E20)</f>
        <v>https://sedejudicial.madrid.org/ayuda#views-row-18</v>
      </c>
      <c r="D677" s="164" t="s">
        <v>61</v>
      </c>
      <c r="E677" s="133" t="str">
        <f t="shared" si="34"/>
        <v/>
      </c>
      <c r="F677" s="19"/>
      <c r="G677" s="19"/>
      <c r="H677" s="19"/>
      <c r="I677" s="19"/>
      <c r="J677" s="19"/>
      <c r="K677" s="19"/>
      <c r="L677" s="19"/>
      <c r="M677" s="19"/>
      <c r="N677" s="19"/>
      <c r="O677" s="19"/>
      <c r="P677" s="19"/>
      <c r="Q677" s="19"/>
      <c r="R677" s="19"/>
      <c r="S677" s="19"/>
      <c r="T677" s="19"/>
      <c r="U677" s="19"/>
      <c r="V677" s="19"/>
      <c r="W677" s="19"/>
      <c r="X677" s="19"/>
      <c r="Y677" s="19"/>
    </row>
    <row r="678" spans="2:25" ht="14.15" customHeight="1">
      <c r="B678" s="140" t="str">
        <f>IF( ISBLANK('03.Muestra'!$C21),"",'03.Muestra'!$C21)</f>
        <v>Buscador</v>
      </c>
      <c r="C678" s="140" t="str">
        <f>IF( ISBLANK('03.Muestra'!$E21),"",'03.Muestra'!$E21)</f>
        <v>https://sedejudicial.madrid.org/search/node/prueba</v>
      </c>
      <c r="D678" s="164" t="s">
        <v>61</v>
      </c>
      <c r="E678" s="133" t="str">
        <f t="shared" si="34"/>
        <v/>
      </c>
      <c r="F678" s="19"/>
      <c r="G678" s="19"/>
      <c r="H678" s="19"/>
      <c r="I678" s="19"/>
      <c r="J678" s="19"/>
      <c r="K678" s="19"/>
      <c r="L678" s="19"/>
      <c r="M678" s="19"/>
      <c r="N678" s="19"/>
      <c r="O678" s="19"/>
      <c r="P678" s="19"/>
      <c r="Q678" s="19"/>
      <c r="R678" s="19"/>
      <c r="S678" s="19"/>
      <c r="T678" s="19"/>
      <c r="U678" s="19"/>
      <c r="V678" s="19"/>
      <c r="W678" s="19"/>
      <c r="X678" s="19"/>
      <c r="Y678" s="19"/>
    </row>
    <row r="679" spans="2:25" ht="14.15" customHeight="1">
      <c r="B679" s="140" t="str">
        <f>IF( ISBLANK('03.Muestra'!$C22),"",'03.Muestra'!$C22)</f>
        <v/>
      </c>
      <c r="C679" s="140" t="str">
        <f>IF( ISBLANK('03.Muestra'!$E22),"",'03.Muestra'!$E22)</f>
        <v/>
      </c>
      <c r="D679" s="164"/>
      <c r="E679" s="133" t="str">
        <f t="shared" si="34"/>
        <v/>
      </c>
      <c r="F679" s="19"/>
      <c r="G679" s="19"/>
      <c r="H679" s="19"/>
      <c r="I679" s="19"/>
      <c r="J679" s="19"/>
      <c r="K679" s="19"/>
      <c r="L679" s="19"/>
      <c r="M679" s="19"/>
      <c r="N679" s="19"/>
      <c r="O679" s="19"/>
      <c r="P679" s="19"/>
      <c r="Q679" s="19"/>
      <c r="R679" s="19"/>
      <c r="S679" s="19"/>
      <c r="T679" s="19"/>
      <c r="U679" s="19"/>
      <c r="V679" s="19"/>
      <c r="W679" s="19"/>
      <c r="X679" s="19"/>
      <c r="Y679" s="19"/>
    </row>
    <row r="680" spans="2:25" ht="14.15" customHeight="1">
      <c r="B680" s="140" t="str">
        <f>IF( ISBLANK('03.Muestra'!$C23),"",'03.Muestra'!$C23)</f>
        <v/>
      </c>
      <c r="C680" s="140" t="str">
        <f>IF( ISBLANK('03.Muestra'!$E23),"",'03.Muestra'!$E23)</f>
        <v/>
      </c>
      <c r="D680" s="164"/>
      <c r="E680" s="133" t="str">
        <f t="shared" si="34"/>
        <v/>
      </c>
      <c r="F680" s="19"/>
      <c r="G680" s="19"/>
      <c r="H680" s="19"/>
      <c r="I680" s="19"/>
      <c r="J680" s="19"/>
      <c r="K680" s="19"/>
      <c r="L680" s="19"/>
      <c r="M680" s="19"/>
      <c r="N680" s="19"/>
      <c r="O680" s="19"/>
      <c r="P680" s="19"/>
      <c r="Q680" s="19"/>
      <c r="R680" s="19"/>
      <c r="S680" s="19"/>
      <c r="T680" s="19"/>
      <c r="U680" s="19"/>
      <c r="V680" s="19"/>
      <c r="W680" s="19"/>
      <c r="X680" s="19"/>
      <c r="Y680" s="19"/>
    </row>
    <row r="681" spans="2:25" ht="14.15" customHeight="1">
      <c r="B681" s="140" t="str">
        <f>IF( ISBLANK('03.Muestra'!$C24),"",'03.Muestra'!$C24)</f>
        <v/>
      </c>
      <c r="C681" s="140" t="str">
        <f>IF( ISBLANK('03.Muestra'!$E24),"",'03.Muestra'!$E24)</f>
        <v/>
      </c>
      <c r="D681" s="164"/>
      <c r="E681" s="133" t="str">
        <f t="shared" si="34"/>
        <v/>
      </c>
      <c r="F681" s="19"/>
      <c r="G681" s="19"/>
      <c r="H681" s="19"/>
      <c r="I681" s="19"/>
      <c r="J681" s="19"/>
      <c r="K681" s="19"/>
      <c r="L681" s="19"/>
      <c r="M681" s="19"/>
      <c r="N681" s="19"/>
      <c r="O681" s="19"/>
      <c r="P681" s="19"/>
      <c r="Q681" s="19"/>
      <c r="R681" s="19"/>
      <c r="S681" s="19"/>
      <c r="T681" s="19"/>
      <c r="U681" s="19"/>
      <c r="V681" s="19"/>
      <c r="W681" s="19"/>
      <c r="X681" s="19"/>
      <c r="Y681" s="19"/>
    </row>
    <row r="682" spans="2:25" ht="14.15" customHeight="1">
      <c r="B682" s="140" t="str">
        <f>IF( ISBLANK('03.Muestra'!$C25),"",'03.Muestra'!$C25)</f>
        <v/>
      </c>
      <c r="C682" s="140" t="str">
        <f>IF( ISBLANK('03.Muestra'!$E25),"",'03.Muestra'!$E25)</f>
        <v/>
      </c>
      <c r="D682" s="164"/>
      <c r="E682" s="133" t="str">
        <f t="shared" si="34"/>
        <v/>
      </c>
      <c r="F682" s="19"/>
      <c r="G682" s="19"/>
      <c r="H682" s="19"/>
      <c r="I682" s="19"/>
      <c r="J682" s="19"/>
      <c r="K682" s="19"/>
      <c r="L682" s="19"/>
      <c r="M682" s="19"/>
      <c r="N682" s="19"/>
      <c r="O682" s="19"/>
      <c r="P682" s="19"/>
      <c r="Q682" s="19"/>
      <c r="R682" s="19"/>
      <c r="S682" s="19"/>
      <c r="T682" s="19"/>
      <c r="U682" s="19"/>
      <c r="V682" s="19"/>
      <c r="W682" s="19"/>
      <c r="X682" s="19"/>
      <c r="Y682" s="19"/>
    </row>
    <row r="683" spans="2:25" ht="14.15" customHeight="1">
      <c r="B683" s="140" t="str">
        <f>IF( ISBLANK('03.Muestra'!$C26),"",'03.Muestra'!$C26)</f>
        <v/>
      </c>
      <c r="C683" s="140" t="str">
        <f>IF( ISBLANK('03.Muestra'!$E26),"",'03.Muestra'!$E26)</f>
        <v/>
      </c>
      <c r="D683" s="164"/>
      <c r="E683" s="133" t="str">
        <f t="shared" si="34"/>
        <v/>
      </c>
      <c r="F683" s="19"/>
      <c r="G683" s="19"/>
      <c r="H683" s="19"/>
      <c r="I683" s="19"/>
      <c r="J683" s="19"/>
      <c r="K683" s="19"/>
      <c r="L683" s="19"/>
      <c r="M683" s="19"/>
      <c r="N683" s="19"/>
      <c r="O683" s="19"/>
      <c r="P683" s="19"/>
      <c r="Q683" s="19"/>
      <c r="R683" s="19"/>
      <c r="S683" s="19"/>
      <c r="T683" s="19"/>
      <c r="U683" s="19"/>
      <c r="V683" s="19"/>
      <c r="W683" s="19"/>
      <c r="X683" s="19"/>
      <c r="Y683" s="19"/>
    </row>
    <row r="684" spans="2:25" ht="14.15" customHeight="1">
      <c r="B684" s="140" t="str">
        <f>IF( ISBLANK('03.Muestra'!$C27),"",'03.Muestra'!$C27)</f>
        <v/>
      </c>
      <c r="C684" s="140" t="str">
        <f>IF( ISBLANK('03.Muestra'!$E27),"",'03.Muestra'!$E27)</f>
        <v/>
      </c>
      <c r="D684" s="164" t="str">
        <f t="shared" ref="D684:D699" si="35">IF(AND(B684&lt;&gt;"",C684&lt;&gt;""),"N/T","")</f>
        <v/>
      </c>
      <c r="E684" s="133" t="str">
        <f t="shared" si="34"/>
        <v/>
      </c>
      <c r="F684" s="19"/>
      <c r="G684" s="19"/>
      <c r="H684" s="19"/>
      <c r="I684" s="19"/>
      <c r="J684" s="19"/>
      <c r="K684" s="19"/>
      <c r="L684" s="19"/>
      <c r="M684" s="19"/>
      <c r="N684" s="19"/>
      <c r="O684" s="19"/>
      <c r="P684" s="19"/>
      <c r="Q684" s="19"/>
      <c r="R684" s="19"/>
      <c r="S684" s="19"/>
      <c r="T684" s="19"/>
      <c r="U684" s="19"/>
      <c r="V684" s="19"/>
      <c r="W684" s="19"/>
      <c r="X684" s="19"/>
      <c r="Y684" s="19"/>
    </row>
    <row r="685" spans="2:25" ht="14.15" customHeight="1">
      <c r="B685" s="140" t="str">
        <f>IF( ISBLANK('03.Muestra'!$C28),"",'03.Muestra'!$C28)</f>
        <v/>
      </c>
      <c r="C685" s="140" t="str">
        <f>IF( ISBLANK('03.Muestra'!$E28),"",'03.Muestra'!$E28)</f>
        <v/>
      </c>
      <c r="D685" s="164" t="str">
        <f t="shared" si="35"/>
        <v/>
      </c>
      <c r="E685" s="133" t="str">
        <f t="shared" si="34"/>
        <v/>
      </c>
      <c r="F685" s="19"/>
      <c r="G685" s="19"/>
      <c r="H685" s="19"/>
      <c r="I685" s="19"/>
      <c r="J685" s="19"/>
      <c r="K685" s="19"/>
      <c r="L685" s="19"/>
      <c r="M685" s="19"/>
      <c r="N685" s="19"/>
      <c r="O685" s="19"/>
      <c r="P685" s="19"/>
      <c r="Q685" s="19"/>
      <c r="R685" s="19"/>
      <c r="S685" s="19"/>
      <c r="T685" s="19"/>
      <c r="U685" s="19"/>
      <c r="V685" s="19"/>
      <c r="W685" s="19"/>
      <c r="X685" s="19"/>
      <c r="Y685" s="19"/>
    </row>
    <row r="686" spans="2:25" ht="14.15" customHeight="1">
      <c r="B686" s="140" t="str">
        <f>IF( ISBLANK('03.Muestra'!$C29),"",'03.Muestra'!$C29)</f>
        <v/>
      </c>
      <c r="C686" s="140" t="str">
        <f>IF( ISBLANK('03.Muestra'!$E29),"",'03.Muestra'!$E29)</f>
        <v/>
      </c>
      <c r="D686" s="164" t="str">
        <f t="shared" si="35"/>
        <v/>
      </c>
      <c r="E686" s="133" t="str">
        <f t="shared" si="34"/>
        <v/>
      </c>
      <c r="F686" s="19"/>
      <c r="G686" s="19"/>
      <c r="H686" s="19"/>
      <c r="I686" s="19"/>
      <c r="J686" s="19"/>
      <c r="K686" s="19"/>
      <c r="L686" s="19"/>
      <c r="M686" s="19"/>
      <c r="N686" s="19"/>
      <c r="O686" s="19"/>
      <c r="P686" s="19"/>
      <c r="Q686" s="19"/>
      <c r="R686" s="19"/>
      <c r="S686" s="19"/>
      <c r="T686" s="19"/>
      <c r="U686" s="19"/>
      <c r="V686" s="19"/>
      <c r="W686" s="19"/>
      <c r="X686" s="19"/>
      <c r="Y686" s="19"/>
    </row>
    <row r="687" spans="2:25" ht="14.15" customHeight="1">
      <c r="B687" s="140" t="str">
        <f>IF( ISBLANK('03.Muestra'!$C30),"",'03.Muestra'!$C30)</f>
        <v/>
      </c>
      <c r="C687" s="140" t="str">
        <f>IF( ISBLANK('03.Muestra'!$E30),"",'03.Muestra'!$E30)</f>
        <v/>
      </c>
      <c r="D687" s="164" t="str">
        <f t="shared" si="35"/>
        <v/>
      </c>
      <c r="E687" s="133" t="str">
        <f t="shared" si="34"/>
        <v/>
      </c>
      <c r="F687" s="19"/>
      <c r="G687" s="19"/>
      <c r="H687" s="19"/>
      <c r="I687" s="19"/>
      <c r="J687" s="19"/>
      <c r="K687" s="19"/>
      <c r="L687" s="19"/>
      <c r="M687" s="19"/>
      <c r="N687" s="19"/>
      <c r="O687" s="19"/>
      <c r="P687" s="19"/>
      <c r="Q687" s="19"/>
      <c r="R687" s="19"/>
      <c r="S687" s="19"/>
      <c r="T687" s="19"/>
      <c r="U687" s="19"/>
      <c r="V687" s="19"/>
      <c r="W687" s="19"/>
      <c r="X687" s="19"/>
      <c r="Y687" s="19"/>
    </row>
    <row r="688" spans="2:25" ht="13.15" customHeight="1">
      <c r="B688" s="140" t="str">
        <f>IF( ISBLANK('03.Muestra'!$C31),"",'03.Muestra'!$C31)</f>
        <v/>
      </c>
      <c r="C688" s="140" t="str">
        <f>IF( ISBLANK('03.Muestra'!$E31),"",'03.Muestra'!$E31)</f>
        <v/>
      </c>
      <c r="D688" s="164" t="str">
        <f t="shared" si="35"/>
        <v/>
      </c>
      <c r="E688" s="133" t="str">
        <f t="shared" si="34"/>
        <v/>
      </c>
      <c r="F688" s="19"/>
      <c r="G688" s="19"/>
      <c r="H688" s="19"/>
      <c r="I688" s="19"/>
      <c r="J688" s="19"/>
      <c r="K688" s="19"/>
      <c r="L688" s="19"/>
      <c r="M688" s="19"/>
      <c r="N688" s="19"/>
      <c r="O688" s="19"/>
      <c r="P688" s="19"/>
      <c r="Q688" s="19"/>
      <c r="R688" s="19"/>
      <c r="S688" s="19"/>
      <c r="T688" s="19"/>
      <c r="U688" s="19"/>
      <c r="V688" s="19"/>
      <c r="W688" s="19"/>
      <c r="X688" s="19"/>
      <c r="Y688" s="19"/>
    </row>
    <row r="689" spans="2:25" ht="13.15" customHeight="1">
      <c r="B689" s="140" t="str">
        <f>IF( ISBLANK('03.Muestra'!$C32),"",'03.Muestra'!$C32)</f>
        <v/>
      </c>
      <c r="C689" s="140" t="str">
        <f>IF( ISBLANK('03.Muestra'!$E32),"",'03.Muestra'!$E32)</f>
        <v/>
      </c>
      <c r="D689" s="164" t="str">
        <f t="shared" si="35"/>
        <v/>
      </c>
      <c r="E689" s="133" t="str">
        <f t="shared" si="34"/>
        <v/>
      </c>
      <c r="F689" s="19"/>
      <c r="G689" s="19"/>
      <c r="H689" s="19"/>
      <c r="I689" s="19"/>
      <c r="J689" s="19"/>
      <c r="K689" s="19"/>
      <c r="L689" s="19"/>
      <c r="M689" s="19"/>
      <c r="N689" s="19"/>
      <c r="O689" s="19"/>
      <c r="P689" s="19"/>
      <c r="Q689" s="19"/>
      <c r="R689" s="19"/>
      <c r="S689" s="19"/>
      <c r="T689" s="19"/>
      <c r="U689" s="19"/>
      <c r="V689" s="19"/>
      <c r="W689" s="19"/>
      <c r="X689" s="19"/>
      <c r="Y689" s="19"/>
    </row>
    <row r="690" spans="2:25" ht="13.15" customHeight="1">
      <c r="B690" s="140" t="str">
        <f>IF( ISBLANK('03.Muestra'!$C33),"",'03.Muestra'!$C33)</f>
        <v/>
      </c>
      <c r="C690" s="140" t="str">
        <f>IF( ISBLANK('03.Muestra'!$E33),"",'03.Muestra'!$E33)</f>
        <v/>
      </c>
      <c r="D690" s="164" t="str">
        <f t="shared" si="35"/>
        <v/>
      </c>
      <c r="E690" s="133" t="str">
        <f t="shared" si="34"/>
        <v/>
      </c>
      <c r="F690" s="19"/>
      <c r="G690" s="19"/>
      <c r="H690" s="19"/>
      <c r="I690" s="19"/>
      <c r="J690" s="19"/>
      <c r="K690" s="19"/>
      <c r="L690" s="19"/>
      <c r="M690" s="19"/>
      <c r="N690" s="19"/>
      <c r="O690" s="19"/>
      <c r="P690" s="19"/>
      <c r="Q690" s="19"/>
      <c r="R690" s="19"/>
      <c r="S690" s="19"/>
      <c r="T690" s="19"/>
      <c r="U690" s="19"/>
      <c r="V690" s="19"/>
      <c r="W690" s="19"/>
      <c r="X690" s="19"/>
      <c r="Y690" s="19"/>
    </row>
    <row r="691" spans="2:25" ht="13.15" customHeight="1">
      <c r="B691" s="140" t="str">
        <f>IF( ISBLANK('03.Muestra'!$C34),"",'03.Muestra'!$C34)</f>
        <v/>
      </c>
      <c r="C691" s="140" t="str">
        <f>IF( ISBLANK('03.Muestra'!$E34),"",'03.Muestra'!$E34)</f>
        <v/>
      </c>
      <c r="D691" s="164" t="str">
        <f t="shared" si="35"/>
        <v/>
      </c>
      <c r="E691" s="133" t="str">
        <f t="shared" si="34"/>
        <v/>
      </c>
      <c r="F691" s="19"/>
      <c r="G691" s="19"/>
      <c r="H691" s="19"/>
      <c r="I691" s="19"/>
      <c r="J691" s="19"/>
      <c r="K691" s="19"/>
      <c r="L691" s="19"/>
      <c r="M691" s="19"/>
      <c r="N691" s="19"/>
      <c r="O691" s="19"/>
      <c r="P691" s="19"/>
      <c r="Q691" s="19"/>
      <c r="R691" s="19"/>
      <c r="S691" s="19"/>
      <c r="T691" s="19"/>
      <c r="U691" s="19"/>
      <c r="V691" s="19"/>
      <c r="W691" s="19"/>
      <c r="X691" s="19"/>
      <c r="Y691" s="19"/>
    </row>
    <row r="692" spans="2:25" ht="13.15" customHeight="1">
      <c r="B692" s="140" t="str">
        <f>IF( ISBLANK('03.Muestra'!$C35),"",'03.Muestra'!$C35)</f>
        <v/>
      </c>
      <c r="C692" s="140" t="str">
        <f>IF( ISBLANK('03.Muestra'!$E35),"",'03.Muestra'!$E35)</f>
        <v/>
      </c>
      <c r="D692" s="164" t="str">
        <f t="shared" si="35"/>
        <v/>
      </c>
      <c r="E692" s="133" t="str">
        <f t="shared" si="34"/>
        <v/>
      </c>
      <c r="G692" s="19"/>
      <c r="H692" s="19"/>
      <c r="I692" s="19"/>
      <c r="J692" s="19"/>
      <c r="K692" s="19"/>
      <c r="L692" s="19"/>
      <c r="M692" s="19"/>
      <c r="N692" s="19"/>
      <c r="O692" s="19"/>
      <c r="P692" s="19"/>
      <c r="Q692" s="19"/>
      <c r="R692" s="19"/>
      <c r="S692" s="19"/>
      <c r="T692" s="19"/>
      <c r="U692" s="19"/>
      <c r="V692" s="19"/>
      <c r="W692" s="19"/>
      <c r="X692" s="19"/>
      <c r="Y692" s="19"/>
    </row>
    <row r="693" spans="2:25" ht="13.15" customHeight="1">
      <c r="B693" s="140" t="str">
        <f>IF( ISBLANK('03.Muestra'!$C36),"",'03.Muestra'!$C36)</f>
        <v/>
      </c>
      <c r="C693" s="140" t="str">
        <f>IF( ISBLANK('03.Muestra'!$E36),"",'03.Muestra'!$E36)</f>
        <v/>
      </c>
      <c r="D693" s="164" t="str">
        <f t="shared" si="35"/>
        <v/>
      </c>
      <c r="E693" s="133" t="str">
        <f t="shared" si="34"/>
        <v/>
      </c>
      <c r="F693" s="153"/>
      <c r="G693" s="19"/>
      <c r="H693" s="19"/>
      <c r="I693" s="19"/>
      <c r="J693" s="19"/>
      <c r="K693" s="19"/>
      <c r="L693" s="19"/>
      <c r="M693" s="19"/>
      <c r="N693" s="19"/>
      <c r="O693" s="19"/>
      <c r="P693" s="19"/>
      <c r="Q693" s="19"/>
      <c r="R693" s="19"/>
      <c r="S693" s="19"/>
      <c r="T693" s="19"/>
      <c r="U693" s="19"/>
      <c r="V693" s="19"/>
      <c r="W693" s="19"/>
      <c r="X693" s="19"/>
      <c r="Y693" s="19"/>
    </row>
    <row r="694" spans="2:25" ht="13.15" customHeight="1">
      <c r="B694" s="140" t="str">
        <f>IF( ISBLANK('03.Muestra'!$C37),"",'03.Muestra'!$C37)</f>
        <v/>
      </c>
      <c r="C694" s="140" t="str">
        <f>IF( ISBLANK('03.Muestra'!$E37),"",'03.Muestra'!$E37)</f>
        <v/>
      </c>
      <c r="D694" s="164" t="str">
        <f t="shared" si="35"/>
        <v/>
      </c>
      <c r="E694" s="133" t="str">
        <f t="shared" si="34"/>
        <v/>
      </c>
      <c r="F694" s="153"/>
      <c r="G694" s="19"/>
      <c r="H694" s="19"/>
      <c r="I694" s="19"/>
      <c r="J694" s="19"/>
      <c r="K694" s="19"/>
      <c r="L694" s="19"/>
      <c r="M694" s="19"/>
      <c r="N694" s="19"/>
      <c r="O694" s="19"/>
      <c r="P694" s="19"/>
      <c r="Q694" s="19"/>
      <c r="R694" s="19"/>
      <c r="S694" s="19"/>
      <c r="T694" s="19"/>
      <c r="U694" s="19"/>
      <c r="V694" s="19"/>
      <c r="W694" s="19"/>
      <c r="X694" s="19"/>
      <c r="Y694" s="19"/>
    </row>
    <row r="695" spans="2:25" ht="13.15" customHeight="1">
      <c r="B695" s="140" t="str">
        <f>IF( ISBLANK('03.Muestra'!$C38),"",'03.Muestra'!$C38)</f>
        <v/>
      </c>
      <c r="C695" s="140" t="str">
        <f>IF( ISBLANK('03.Muestra'!$E38),"",'03.Muestra'!$E38)</f>
        <v/>
      </c>
      <c r="D695" s="164" t="str">
        <f t="shared" si="35"/>
        <v/>
      </c>
      <c r="E695" s="133" t="str">
        <f t="shared" si="34"/>
        <v/>
      </c>
      <c r="F695" s="153"/>
      <c r="G695" s="19"/>
      <c r="H695" s="19"/>
      <c r="I695" s="19"/>
      <c r="J695" s="19"/>
      <c r="K695" s="19"/>
      <c r="L695" s="19"/>
      <c r="M695" s="19"/>
      <c r="N695" s="19"/>
      <c r="O695" s="19"/>
      <c r="P695" s="19"/>
      <c r="Q695" s="19"/>
      <c r="R695" s="19"/>
      <c r="S695" s="19"/>
      <c r="T695" s="19"/>
      <c r="U695" s="19"/>
      <c r="V695" s="19"/>
      <c r="W695" s="19"/>
      <c r="X695" s="19"/>
      <c r="Y695" s="19"/>
    </row>
    <row r="696" spans="2:25" ht="13.15" customHeight="1">
      <c r="B696" s="140" t="str">
        <f>IF( ISBLANK('03.Muestra'!$C39),"",'03.Muestra'!$C39)</f>
        <v/>
      </c>
      <c r="C696" s="140" t="str">
        <f>IF( ISBLANK('03.Muestra'!$E39),"",'03.Muestra'!$E39)</f>
        <v/>
      </c>
      <c r="D696" s="164" t="str">
        <f t="shared" si="35"/>
        <v/>
      </c>
      <c r="E696" s="133" t="str">
        <f t="shared" si="34"/>
        <v/>
      </c>
      <c r="F696" s="153"/>
      <c r="G696" s="19"/>
      <c r="H696" s="19"/>
      <c r="I696" s="19"/>
      <c r="J696" s="19"/>
      <c r="K696" s="19"/>
      <c r="L696" s="19"/>
      <c r="M696" s="19"/>
      <c r="N696" s="19"/>
      <c r="O696" s="19"/>
      <c r="P696" s="19"/>
      <c r="Q696" s="19"/>
      <c r="R696" s="19"/>
      <c r="S696" s="19"/>
      <c r="T696" s="19"/>
      <c r="U696" s="19"/>
      <c r="V696" s="19"/>
      <c r="W696" s="19"/>
      <c r="X696" s="19"/>
      <c r="Y696" s="19"/>
    </row>
    <row r="697" spans="2:25" ht="13.15" customHeight="1">
      <c r="B697" s="140" t="str">
        <f>IF( ISBLANK('03.Muestra'!$C40),"",'03.Muestra'!$C40)</f>
        <v/>
      </c>
      <c r="C697" s="140" t="str">
        <f>IF( ISBLANK('03.Muestra'!$E40),"",'03.Muestra'!$E40)</f>
        <v/>
      </c>
      <c r="D697" s="164" t="str">
        <f t="shared" si="35"/>
        <v/>
      </c>
      <c r="E697" s="133" t="str">
        <f t="shared" si="34"/>
        <v/>
      </c>
      <c r="F697" s="153"/>
      <c r="G697" s="19"/>
      <c r="H697" s="19"/>
      <c r="I697" s="19"/>
      <c r="J697" s="19"/>
      <c r="K697" s="19"/>
      <c r="L697" s="19"/>
      <c r="M697" s="19"/>
      <c r="N697" s="19"/>
      <c r="O697" s="19"/>
      <c r="P697" s="19"/>
      <c r="Q697" s="19"/>
      <c r="R697" s="19"/>
      <c r="S697" s="19"/>
      <c r="T697" s="19"/>
      <c r="U697" s="19"/>
      <c r="V697" s="19"/>
      <c r="W697" s="19"/>
      <c r="X697" s="19"/>
      <c r="Y697" s="19"/>
    </row>
    <row r="698" spans="2:25" ht="13.15" customHeight="1">
      <c r="B698" s="140" t="str">
        <f>IF( ISBLANK('03.Muestra'!$C41),"",'03.Muestra'!$C41)</f>
        <v/>
      </c>
      <c r="C698" s="140" t="str">
        <f>IF( ISBLANK('03.Muestra'!$E41),"",'03.Muestra'!$E41)</f>
        <v/>
      </c>
      <c r="D698" s="164" t="str">
        <f t="shared" si="35"/>
        <v/>
      </c>
      <c r="E698" s="133" t="str">
        <f t="shared" si="34"/>
        <v/>
      </c>
      <c r="F698" s="153"/>
      <c r="G698" s="19"/>
      <c r="H698" s="19"/>
      <c r="I698" s="19"/>
      <c r="J698" s="19"/>
      <c r="K698" s="19"/>
      <c r="L698" s="19"/>
      <c r="M698" s="19"/>
      <c r="N698" s="19"/>
      <c r="O698" s="19"/>
      <c r="P698" s="19"/>
      <c r="Q698" s="19"/>
      <c r="R698" s="19"/>
      <c r="S698" s="19"/>
      <c r="T698" s="19"/>
      <c r="U698" s="19"/>
      <c r="V698" s="19"/>
      <c r="W698" s="19"/>
      <c r="X698" s="19"/>
      <c r="Y698" s="19"/>
    </row>
    <row r="699" spans="2:25" ht="13.15" customHeight="1">
      <c r="B699" s="140" t="str">
        <f>IF( ISBLANK('03.Muestra'!$C42),"",'03.Muestra'!$C42)</f>
        <v/>
      </c>
      <c r="C699" s="140" t="str">
        <f>IF( ISBLANK('03.Muestra'!$E42),"",'03.Muestra'!$E42)</f>
        <v/>
      </c>
      <c r="D699" s="164" t="str">
        <f t="shared" si="35"/>
        <v/>
      </c>
      <c r="E699" s="133" t="str">
        <f t="shared" si="34"/>
        <v/>
      </c>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33"/>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38"/>
      <c r="F701" s="19"/>
      <c r="G701" s="19"/>
      <c r="H701" s="19"/>
      <c r="I701" s="19"/>
      <c r="J701" s="19"/>
      <c r="K701" s="19"/>
      <c r="L701" s="19"/>
      <c r="M701" s="19"/>
      <c r="N701" s="19"/>
      <c r="O701" s="19"/>
      <c r="P701" s="19"/>
      <c r="Q701" s="19"/>
      <c r="R701" s="19"/>
      <c r="S701" s="19"/>
      <c r="T701" s="19"/>
      <c r="U701" s="19"/>
      <c r="V701" s="19"/>
      <c r="W701" s="19"/>
      <c r="X701" s="19"/>
      <c r="Y701" s="19"/>
    </row>
    <row r="702" spans="2:25" ht="32.65" customHeight="1">
      <c r="B702" s="29" t="s">
        <v>63</v>
      </c>
      <c r="C702" s="27" t="s">
        <v>94</v>
      </c>
      <c r="D702" s="28" t="s">
        <v>70</v>
      </c>
      <c r="E702" s="152"/>
      <c r="K702" s="19"/>
      <c r="L702" s="19"/>
      <c r="M702" s="19"/>
      <c r="N702" s="19"/>
      <c r="O702" s="19"/>
      <c r="P702" s="19"/>
      <c r="Q702" s="19"/>
      <c r="R702" s="19"/>
      <c r="S702" s="19"/>
      <c r="T702" s="19"/>
      <c r="U702" s="19"/>
      <c r="V702" s="19"/>
      <c r="W702" s="19"/>
      <c r="X702" s="19"/>
      <c r="Y702" s="19"/>
    </row>
    <row r="703" spans="2:25" ht="14.15" customHeight="1">
      <c r="B703" s="140" t="str">
        <f>IF( ISBLANK('03.Muestra'!$C8),"",'03.Muestra'!$C8)</f>
        <v>Páginal principal</v>
      </c>
      <c r="C703" s="140" t="str">
        <f>IF( ISBLANK('03.Muestra'!$E8),"",'03.Muestra'!$E8)</f>
        <v>https://sedejudicial.madrid.org/</v>
      </c>
      <c r="D703" s="164" t="s">
        <v>61</v>
      </c>
      <c r="E703" s="133" t="str">
        <f t="shared" ref="E703:E737" si="36">IF(D703&lt;&gt;"",IF(AND(B703&lt;&gt;"",C703&lt;&gt;""),"","ERR"),"")</f>
        <v/>
      </c>
      <c r="F703" s="141" t="s">
        <v>71</v>
      </c>
      <c r="G703" s="142" t="s">
        <v>75</v>
      </c>
      <c r="H703" s="143" t="s">
        <v>73</v>
      </c>
      <c r="I703" s="144" t="s">
        <v>64</v>
      </c>
      <c r="J703" s="145" t="s">
        <v>61</v>
      </c>
      <c r="K703" s="146" t="s">
        <v>68</v>
      </c>
      <c r="L703" s="19"/>
      <c r="M703" s="19"/>
      <c r="N703" s="19"/>
      <c r="O703" s="19"/>
      <c r="P703" s="19"/>
      <c r="Q703" s="19"/>
      <c r="R703" s="19"/>
      <c r="S703" s="19"/>
      <c r="T703" s="19"/>
      <c r="U703" s="19"/>
      <c r="V703" s="19"/>
      <c r="W703" s="19"/>
      <c r="X703" s="19"/>
      <c r="Y703" s="19"/>
    </row>
    <row r="704" spans="2:25" ht="14.15" customHeight="1">
      <c r="B704" s="140" t="str">
        <f>IF( ISBLANK('03.Muestra'!$C9),"",'03.Muestra'!$C9)</f>
        <v>Conozca la sede</v>
      </c>
      <c r="C704" s="140" t="str">
        <f>IF( ISBLANK('03.Muestra'!$E9),"",'03.Muestra'!$E9)</f>
        <v>https://sedejudicial.madrid.org/conozcalasede</v>
      </c>
      <c r="D704" s="164" t="s">
        <v>61</v>
      </c>
      <c r="E704" s="133" t="str">
        <f t="shared" si="36"/>
        <v/>
      </c>
      <c r="F704" s="147">
        <f ca="1">COUNTIF($D703:INDIRECT("$D" &amp;  SUM(ROW()-1,'03.Muestra'!$D$45)-1),F703)</f>
        <v>0</v>
      </c>
      <c r="G704" s="147">
        <f ca="1">COUNTIF($D703:INDIRECT("$D" &amp;  SUM(ROW()-1,'03.Muestra'!$D$45)-1),G703)</f>
        <v>0</v>
      </c>
      <c r="H704" s="147">
        <f ca="1">COUNTIF($D703:INDIRECT("$D" &amp;  SUM(ROW()-1,'03.Muestra'!$D$45)-1),H703)</f>
        <v>0</v>
      </c>
      <c r="I704" s="147">
        <f ca="1">COUNTIF($D703:INDIRECT("$D" &amp;  SUM(ROW()-1,'03.Muestra'!$D$45)-1),I703)</f>
        <v>0</v>
      </c>
      <c r="J704" s="147">
        <f ca="1">COUNTIF($D703:INDIRECT("$D" &amp;  SUM(ROW()-1,'03.Muestra'!$D$45)-1),J703)</f>
        <v>14</v>
      </c>
      <c r="K704" s="147">
        <f ca="1">IF('03.Muestra'!$D$45=0,0,COUNTBLANK($D703:INDIRECT("$D" &amp;  SUM(ROW()-1,'03.Muestra'!$D$45)-1)))</f>
        <v>0</v>
      </c>
      <c r="L704" s="19"/>
      <c r="M704" s="19"/>
      <c r="N704" s="19"/>
      <c r="O704" s="19"/>
      <c r="P704" s="19"/>
      <c r="Q704" s="19"/>
      <c r="R704" s="19"/>
      <c r="S704" s="19"/>
      <c r="T704" s="19"/>
      <c r="U704" s="19"/>
      <c r="V704" s="19"/>
      <c r="W704" s="19"/>
      <c r="X704" s="19"/>
      <c r="Y704" s="19"/>
    </row>
    <row r="705" spans="2:25" ht="14.15" customHeight="1">
      <c r="B705" s="140" t="str">
        <f>IF( ISBLANK('03.Muestra'!$C10),"",'03.Muestra'!$C10)</f>
        <v>Tramites</v>
      </c>
      <c r="C705" s="140" t="str">
        <f>IF( ISBLANK('03.Muestra'!$E10),"",'03.Muestra'!$E10)</f>
        <v>https://sedejudicial.madrid.org/tramitesyservicios</v>
      </c>
      <c r="D705" s="164" t="s">
        <v>61</v>
      </c>
      <c r="E705" s="133" t="str">
        <f t="shared" si="36"/>
        <v/>
      </c>
      <c r="G705" s="19"/>
      <c r="H705" s="19"/>
      <c r="I705" s="19"/>
      <c r="J705" s="19"/>
      <c r="K705" s="19"/>
      <c r="L705" s="19"/>
      <c r="M705" s="19"/>
      <c r="N705" s="19"/>
      <c r="O705" s="19"/>
      <c r="P705" s="19"/>
      <c r="Q705" s="19"/>
      <c r="R705" s="19"/>
      <c r="S705" s="19"/>
      <c r="T705" s="19"/>
      <c r="U705" s="19"/>
      <c r="V705" s="19"/>
      <c r="W705" s="19"/>
      <c r="X705" s="19"/>
      <c r="Y705" s="19"/>
    </row>
    <row r="706" spans="2:25" ht="14.15" customHeight="1">
      <c r="B706" s="140" t="str">
        <f>IF( ISBLANK('03.Muestra'!$C11),"",'03.Muestra'!$C11)</f>
        <v>Ayuda</v>
      </c>
      <c r="C706" s="140" t="str">
        <f>IF( ISBLANK('03.Muestra'!$E11),"",'03.Muestra'!$E11)</f>
        <v>https://sedejudicial.madrid.org/ayuda</v>
      </c>
      <c r="D706" s="164" t="s">
        <v>61</v>
      </c>
      <c r="E706" s="133" t="str">
        <f t="shared" si="36"/>
        <v/>
      </c>
      <c r="G706" s="19"/>
      <c r="H706" s="19"/>
      <c r="I706" s="19"/>
      <c r="J706" s="19"/>
      <c r="K706" s="19"/>
      <c r="L706" s="19"/>
      <c r="M706" s="19"/>
      <c r="N706" s="19"/>
      <c r="O706" s="19"/>
      <c r="P706" s="19"/>
      <c r="Q706" s="19"/>
      <c r="R706" s="19"/>
      <c r="S706" s="19"/>
      <c r="T706" s="19"/>
      <c r="U706" s="19"/>
      <c r="V706" s="19"/>
      <c r="W706" s="19"/>
      <c r="X706" s="19"/>
      <c r="Y706" s="19"/>
    </row>
    <row r="707" spans="2:25" ht="14.15" customHeight="1">
      <c r="B707" s="140" t="str">
        <f>IF( ISBLANK('03.Muestra'!$C12),"",'03.Muestra'!$C12)</f>
        <v>Carta de Derechos</v>
      </c>
      <c r="C707" s="140" t="str">
        <f>IF( ISBLANK('03.Muestra'!$E12),"",'03.Muestra'!$E12)</f>
        <v>https://sedejudicial.madrid.org/conozcalasede#views-row-9</v>
      </c>
      <c r="D707" s="164" t="s">
        <v>61</v>
      </c>
      <c r="E707" s="133" t="str">
        <f t="shared" si="36"/>
        <v/>
      </c>
      <c r="G707" s="19"/>
      <c r="H707" s="19"/>
      <c r="I707" s="19"/>
      <c r="J707" s="19"/>
      <c r="K707" s="19"/>
      <c r="L707" s="19"/>
      <c r="M707" s="19"/>
      <c r="N707" s="19"/>
      <c r="O707" s="19"/>
      <c r="P707" s="19"/>
      <c r="Q707" s="19"/>
      <c r="R707" s="19"/>
      <c r="S707" s="19"/>
      <c r="T707" s="19"/>
      <c r="U707" s="19"/>
      <c r="V707" s="19"/>
      <c r="W707" s="19"/>
      <c r="X707" s="19"/>
      <c r="Y707" s="19"/>
    </row>
    <row r="708" spans="2:25" ht="14.15" customHeight="1">
      <c r="B708" s="140" t="str">
        <f>IF( ISBLANK('03.Muestra'!$C13),"",'03.Muestra'!$C13)</f>
        <v>Firmas y certificados</v>
      </c>
      <c r="C708" s="140" t="str">
        <f>IF( ISBLANK('03.Muestra'!$E13),"",'03.Muestra'!$E13)</f>
        <v>https://sedejudicial.madrid.org/conozcalasede#views-row-2</v>
      </c>
      <c r="D708" s="164" t="s">
        <v>61</v>
      </c>
      <c r="E708" s="133" t="str">
        <f t="shared" si="36"/>
        <v/>
      </c>
      <c r="G708" s="19"/>
      <c r="H708" s="19"/>
      <c r="I708" s="19"/>
      <c r="J708" s="19"/>
      <c r="K708" s="19"/>
      <c r="L708" s="19"/>
      <c r="M708" s="19"/>
      <c r="N708" s="19"/>
      <c r="O708" s="19"/>
      <c r="P708" s="19"/>
      <c r="Q708" s="19"/>
      <c r="R708" s="19"/>
      <c r="S708" s="19"/>
      <c r="T708" s="19"/>
      <c r="U708" s="19"/>
      <c r="V708" s="19"/>
      <c r="W708" s="19"/>
      <c r="X708" s="19"/>
      <c r="Y708" s="19"/>
    </row>
    <row r="709" spans="2:25" ht="14.15" customHeight="1">
      <c r="B709" s="140" t="str">
        <f>IF( ISBLANK('03.Muestra'!$C14),"",'03.Muestra'!$C14)</f>
        <v>Verificación</v>
      </c>
      <c r="C709" s="140" t="str">
        <f>IF( ISBLANK('03.Muestra'!$E14),"",'03.Muestra'!$E14)</f>
        <v>https://sedejudicial.madrid.org/conozcalasede#views-row-3</v>
      </c>
      <c r="D709" s="164" t="s">
        <v>61</v>
      </c>
      <c r="E709" s="133" t="str">
        <f t="shared" si="36"/>
        <v/>
      </c>
      <c r="F709" s="19"/>
      <c r="G709" s="19"/>
      <c r="H709" s="19"/>
      <c r="I709" s="19"/>
      <c r="J709" s="19"/>
      <c r="K709" s="19"/>
      <c r="L709" s="19"/>
      <c r="M709" s="19"/>
      <c r="N709" s="19"/>
      <c r="O709" s="19"/>
      <c r="P709" s="19"/>
      <c r="Q709" s="19"/>
      <c r="R709" s="19"/>
      <c r="S709" s="19"/>
      <c r="T709" s="19"/>
      <c r="U709" s="19"/>
      <c r="V709" s="19"/>
      <c r="W709" s="19"/>
      <c r="X709" s="19"/>
      <c r="Y709" s="19"/>
    </row>
    <row r="710" spans="2:25" ht="14.15" customHeight="1">
      <c r="B710" s="140" t="str">
        <f>IF( ISBLANK('03.Muestra'!$C15),"",'03.Muestra'!$C15)</f>
        <v>Sugerencias y quejas</v>
      </c>
      <c r="C710" s="140" t="str">
        <f>IF( ISBLANK('03.Muestra'!$E15),"",'03.Muestra'!$E15)</f>
        <v>https://sedejudicial.madrid.org/conozcalasede#views-row-10</v>
      </c>
      <c r="D710" s="164" t="s">
        <v>61</v>
      </c>
      <c r="E710" s="133" t="str">
        <f t="shared" si="36"/>
        <v/>
      </c>
      <c r="F710" s="19"/>
      <c r="G710" s="19"/>
      <c r="H710" s="19"/>
      <c r="I710" s="19"/>
      <c r="J710" s="19"/>
      <c r="K710" s="19"/>
      <c r="L710" s="19"/>
      <c r="M710" s="19"/>
      <c r="N710" s="19"/>
      <c r="O710" s="19"/>
      <c r="P710" s="19"/>
      <c r="Q710" s="19"/>
      <c r="R710" s="19"/>
      <c r="S710" s="19"/>
      <c r="T710" s="19"/>
      <c r="U710" s="19"/>
      <c r="V710" s="19"/>
      <c r="W710" s="19"/>
      <c r="X710" s="19"/>
      <c r="Y710" s="19"/>
    </row>
    <row r="711" spans="2:25" ht="14.15" customHeight="1">
      <c r="B711" s="140" t="str">
        <f>IF( ISBLANK('03.Muestra'!$C16),"",'03.Muestra'!$C16)</f>
        <v>Protección de datos</v>
      </c>
      <c r="C711" s="140" t="str">
        <f>IF( ISBLANK('03.Muestra'!$E16),"",'03.Muestra'!$E16)</f>
        <v>https://sedejudicial.madrid.org/conozcalasede#views-row-11</v>
      </c>
      <c r="D711" s="164" t="s">
        <v>61</v>
      </c>
      <c r="E711" s="133" t="str">
        <f t="shared" si="36"/>
        <v/>
      </c>
      <c r="F711" s="19"/>
      <c r="G711" s="19"/>
      <c r="H711" s="19"/>
      <c r="I711" s="19"/>
      <c r="J711" s="19"/>
      <c r="K711" s="19"/>
      <c r="L711" s="19"/>
      <c r="M711" s="19"/>
      <c r="N711" s="19"/>
      <c r="O711" s="19"/>
      <c r="P711" s="19"/>
      <c r="Q711" s="19"/>
      <c r="R711" s="19"/>
      <c r="S711" s="19"/>
      <c r="T711" s="19"/>
      <c r="U711" s="19"/>
      <c r="V711" s="19"/>
      <c r="W711" s="19"/>
      <c r="X711" s="19"/>
      <c r="Y711" s="19"/>
    </row>
    <row r="712" spans="2:25" ht="14.15" customHeight="1">
      <c r="B712" s="140" t="str">
        <f>IF( ISBLANK('03.Muestra'!$C17),"",'03.Muestra'!$C17)</f>
        <v>Apoderamiento Apud Acta</v>
      </c>
      <c r="C712" s="140" t="str">
        <f>IF( ISBLANK('03.Muestra'!$E17),"",'03.Muestra'!$E17)</f>
        <v>https://sedejudicial.madrid.org/tramitesyservicios#views-row-8</v>
      </c>
      <c r="D712" s="164" t="s">
        <v>61</v>
      </c>
      <c r="E712" s="133" t="str">
        <f t="shared" si="36"/>
        <v/>
      </c>
      <c r="F712" s="19"/>
      <c r="G712" s="19"/>
      <c r="H712" s="19"/>
      <c r="I712" s="19"/>
      <c r="J712" s="19"/>
      <c r="K712" s="19"/>
      <c r="L712" s="19"/>
      <c r="M712" s="19"/>
      <c r="N712" s="19"/>
      <c r="O712" s="19"/>
      <c r="P712" s="19"/>
      <c r="Q712" s="19"/>
      <c r="R712" s="19"/>
      <c r="S712" s="19"/>
      <c r="T712" s="19"/>
      <c r="U712" s="19"/>
      <c r="V712" s="19"/>
      <c r="W712" s="19"/>
      <c r="X712" s="19"/>
      <c r="Y712" s="19"/>
    </row>
    <row r="713" spans="2:25" ht="14.15" customHeight="1">
      <c r="B713" s="140" t="str">
        <f>IF( ISBLANK('03.Muestra'!$C18),"",'03.Muestra'!$C18)</f>
        <v>Presentación de escritos</v>
      </c>
      <c r="C713" s="140" t="str">
        <f>IF( ISBLANK('03.Muestra'!$E18),"",'03.Muestra'!$E18)</f>
        <v>https://sedejudicial.madrid.org/tramitesyservicios#views-row-13</v>
      </c>
      <c r="D713" s="164" t="s">
        <v>61</v>
      </c>
      <c r="E713" s="133" t="str">
        <f t="shared" si="36"/>
        <v/>
      </c>
      <c r="F713" s="19"/>
      <c r="G713" s="19"/>
      <c r="H713" s="19"/>
      <c r="I713" s="19"/>
      <c r="J713" s="19"/>
      <c r="K713" s="19"/>
      <c r="L713" s="19"/>
      <c r="M713" s="19"/>
      <c r="N713" s="19"/>
      <c r="O713" s="19"/>
      <c r="P713" s="19"/>
      <c r="Q713" s="19"/>
      <c r="R713" s="19"/>
      <c r="S713" s="19"/>
      <c r="T713" s="19"/>
      <c r="U713" s="19"/>
      <c r="V713" s="19"/>
      <c r="W713" s="19"/>
      <c r="X713" s="19"/>
      <c r="Y713" s="19"/>
    </row>
    <row r="714" spans="2:25" ht="14.15" customHeight="1">
      <c r="B714" s="140" t="str">
        <f>IF( ISBLANK('03.Muestra'!$C19),"",'03.Muestra'!$C19)</f>
        <v>Consulta de Asuntos Judiciales</v>
      </c>
      <c r="C714" s="140" t="str">
        <f>IF( ISBLANK('03.Muestra'!$E19),"",'03.Muestra'!$E19)</f>
        <v>https://sedejudicial.madrid.org/tramitesyservicios#views-row-14</v>
      </c>
      <c r="D714" s="164" t="s">
        <v>61</v>
      </c>
      <c r="E714" s="133" t="str">
        <f t="shared" si="36"/>
        <v/>
      </c>
      <c r="F714" s="19"/>
      <c r="G714" s="19"/>
      <c r="H714" s="19"/>
      <c r="I714" s="19"/>
      <c r="J714" s="19"/>
      <c r="K714" s="19"/>
      <c r="L714" s="19"/>
      <c r="M714" s="19"/>
      <c r="N714" s="19"/>
      <c r="O714" s="19"/>
      <c r="P714" s="19"/>
      <c r="Q714" s="19"/>
      <c r="R714" s="19"/>
      <c r="S714" s="19"/>
      <c r="T714" s="19"/>
      <c r="U714" s="19"/>
      <c r="V714" s="19"/>
      <c r="W714" s="19"/>
      <c r="X714" s="19"/>
      <c r="Y714" s="19"/>
    </row>
    <row r="715" spans="2:25" ht="14.15" customHeight="1">
      <c r="B715" s="140" t="str">
        <f>IF( ISBLANK('03.Muestra'!$C20),"",'03.Muestra'!$C20)</f>
        <v>Requisitos técnicos</v>
      </c>
      <c r="C715" s="140" t="str">
        <f>IF( ISBLANK('03.Muestra'!$E20),"",'03.Muestra'!$E20)</f>
        <v>https://sedejudicial.madrid.org/ayuda#views-row-18</v>
      </c>
      <c r="D715" s="164" t="s">
        <v>61</v>
      </c>
      <c r="E715" s="133" t="str">
        <f t="shared" si="36"/>
        <v/>
      </c>
      <c r="F715" s="19"/>
      <c r="G715" s="19"/>
      <c r="H715" s="19"/>
      <c r="I715" s="19"/>
      <c r="J715" s="19"/>
      <c r="K715" s="19"/>
      <c r="L715" s="19"/>
      <c r="M715" s="19"/>
      <c r="N715" s="19"/>
      <c r="O715" s="19"/>
      <c r="P715" s="19"/>
      <c r="Q715" s="19"/>
      <c r="R715" s="19"/>
      <c r="S715" s="19"/>
      <c r="T715" s="19"/>
      <c r="U715" s="19"/>
      <c r="V715" s="19"/>
      <c r="W715" s="19"/>
      <c r="X715" s="19"/>
      <c r="Y715" s="19"/>
    </row>
    <row r="716" spans="2:25" ht="14.15" customHeight="1">
      <c r="B716" s="140" t="str">
        <f>IF( ISBLANK('03.Muestra'!$C21),"",'03.Muestra'!$C21)</f>
        <v>Buscador</v>
      </c>
      <c r="C716" s="140" t="str">
        <f>IF( ISBLANK('03.Muestra'!$E21),"",'03.Muestra'!$E21)</f>
        <v>https://sedejudicial.madrid.org/search/node/prueba</v>
      </c>
      <c r="D716" s="164" t="s">
        <v>61</v>
      </c>
      <c r="E716" s="133" t="str">
        <f t="shared" si="36"/>
        <v/>
      </c>
      <c r="F716" s="19"/>
      <c r="G716" s="19"/>
      <c r="H716" s="19"/>
      <c r="I716" s="19"/>
      <c r="J716" s="19"/>
      <c r="K716" s="19"/>
      <c r="L716" s="19"/>
      <c r="M716" s="19"/>
      <c r="N716" s="19"/>
      <c r="O716" s="19"/>
      <c r="P716" s="19"/>
      <c r="Q716" s="19"/>
      <c r="R716" s="19"/>
      <c r="S716" s="19"/>
      <c r="T716" s="19"/>
      <c r="U716" s="19"/>
      <c r="V716" s="19"/>
      <c r="W716" s="19"/>
      <c r="X716" s="19"/>
      <c r="Y716" s="19"/>
    </row>
    <row r="717" spans="2:25" ht="14.15" customHeight="1">
      <c r="B717" s="140" t="str">
        <f>IF( ISBLANK('03.Muestra'!$C22),"",'03.Muestra'!$C22)</f>
        <v/>
      </c>
      <c r="C717" s="140" t="str">
        <f>IF( ISBLANK('03.Muestra'!$E22),"",'03.Muestra'!$E22)</f>
        <v/>
      </c>
      <c r="D717" s="164"/>
      <c r="E717" s="133" t="str">
        <f t="shared" si="36"/>
        <v/>
      </c>
      <c r="F717" s="19"/>
      <c r="G717" s="19"/>
      <c r="H717" s="19"/>
      <c r="I717" s="19"/>
      <c r="J717" s="19"/>
      <c r="K717" s="19"/>
      <c r="L717" s="19"/>
      <c r="M717" s="19"/>
      <c r="N717" s="19"/>
      <c r="O717" s="19"/>
      <c r="P717" s="19"/>
      <c r="Q717" s="19"/>
      <c r="R717" s="19"/>
      <c r="S717" s="19"/>
      <c r="T717" s="19"/>
      <c r="U717" s="19"/>
      <c r="V717" s="19"/>
      <c r="W717" s="19"/>
      <c r="X717" s="19"/>
      <c r="Y717" s="19"/>
    </row>
    <row r="718" spans="2:25" ht="14.15" customHeight="1">
      <c r="B718" s="140" t="str">
        <f>IF( ISBLANK('03.Muestra'!$C23),"",'03.Muestra'!$C23)</f>
        <v/>
      </c>
      <c r="C718" s="140" t="str">
        <f>IF( ISBLANK('03.Muestra'!$E23),"",'03.Muestra'!$E23)</f>
        <v/>
      </c>
      <c r="D718" s="164"/>
      <c r="E718" s="133" t="str">
        <f t="shared" si="36"/>
        <v/>
      </c>
      <c r="F718" s="19"/>
      <c r="G718" s="19"/>
      <c r="H718" s="19"/>
      <c r="I718" s="19"/>
      <c r="J718" s="19"/>
      <c r="K718" s="19"/>
      <c r="L718" s="19"/>
      <c r="M718" s="19"/>
      <c r="N718" s="19"/>
      <c r="O718" s="19"/>
      <c r="P718" s="19"/>
      <c r="Q718" s="19"/>
      <c r="R718" s="19"/>
      <c r="S718" s="19"/>
      <c r="T718" s="19"/>
      <c r="U718" s="19"/>
      <c r="V718" s="19"/>
      <c r="W718" s="19"/>
      <c r="X718" s="19"/>
      <c r="Y718" s="19"/>
    </row>
    <row r="719" spans="2:25" ht="14.15" customHeight="1">
      <c r="B719" s="140" t="str">
        <f>IF( ISBLANK('03.Muestra'!$C24),"",'03.Muestra'!$C24)</f>
        <v/>
      </c>
      <c r="C719" s="140" t="str">
        <f>IF( ISBLANK('03.Muestra'!$E24),"",'03.Muestra'!$E24)</f>
        <v/>
      </c>
      <c r="D719" s="164"/>
      <c r="E719" s="133" t="str">
        <f t="shared" si="36"/>
        <v/>
      </c>
      <c r="F719" s="19"/>
      <c r="G719" s="19"/>
      <c r="H719" s="19"/>
      <c r="I719" s="19"/>
      <c r="J719" s="19"/>
      <c r="K719" s="19"/>
      <c r="L719" s="19"/>
      <c r="M719" s="19"/>
      <c r="N719" s="19"/>
      <c r="O719" s="19"/>
      <c r="P719" s="19"/>
      <c r="Q719" s="19"/>
      <c r="R719" s="19"/>
      <c r="S719" s="19"/>
      <c r="T719" s="19"/>
      <c r="U719" s="19"/>
      <c r="V719" s="19"/>
      <c r="W719" s="19"/>
      <c r="X719" s="19"/>
      <c r="Y719" s="19"/>
    </row>
    <row r="720" spans="2:25" ht="14.15" customHeight="1">
      <c r="B720" s="140" t="str">
        <f>IF( ISBLANK('03.Muestra'!$C25),"",'03.Muestra'!$C25)</f>
        <v/>
      </c>
      <c r="C720" s="140" t="str">
        <f>IF( ISBLANK('03.Muestra'!$E25),"",'03.Muestra'!$E25)</f>
        <v/>
      </c>
      <c r="D720" s="164"/>
      <c r="E720" s="133" t="str">
        <f t="shared" si="36"/>
        <v/>
      </c>
      <c r="F720" s="19"/>
      <c r="G720" s="19"/>
      <c r="H720" s="19"/>
      <c r="I720" s="19"/>
      <c r="J720" s="19"/>
      <c r="K720" s="19"/>
      <c r="L720" s="19"/>
      <c r="M720" s="19"/>
      <c r="N720" s="19"/>
      <c r="O720" s="19"/>
      <c r="P720" s="19"/>
      <c r="Q720" s="19"/>
      <c r="R720" s="19"/>
      <c r="S720" s="19"/>
      <c r="T720" s="19"/>
      <c r="U720" s="19"/>
      <c r="V720" s="19"/>
      <c r="W720" s="19"/>
      <c r="X720" s="19"/>
      <c r="Y720" s="19"/>
    </row>
    <row r="721" spans="2:25" ht="14.15" customHeight="1">
      <c r="B721" s="140" t="str">
        <f>IF( ISBLANK('03.Muestra'!$C26),"",'03.Muestra'!$C26)</f>
        <v/>
      </c>
      <c r="C721" s="140" t="str">
        <f>IF( ISBLANK('03.Muestra'!$E26),"",'03.Muestra'!$E26)</f>
        <v/>
      </c>
      <c r="D721" s="164" t="str">
        <f t="shared" ref="D721:D737" si="37">IF(AND(B721&lt;&gt;"",C721&lt;&gt;""),"N/T","")</f>
        <v/>
      </c>
      <c r="E721" s="133" t="str">
        <f t="shared" si="36"/>
        <v/>
      </c>
      <c r="F721" s="19"/>
      <c r="G721" s="19"/>
      <c r="H721" s="19"/>
      <c r="I721" s="19"/>
      <c r="J721" s="19"/>
      <c r="K721" s="19"/>
      <c r="L721" s="19"/>
      <c r="M721" s="19"/>
      <c r="N721" s="19"/>
      <c r="O721" s="19"/>
      <c r="P721" s="19"/>
      <c r="Q721" s="19"/>
      <c r="R721" s="19"/>
      <c r="S721" s="19"/>
      <c r="T721" s="19"/>
      <c r="U721" s="19"/>
      <c r="V721" s="19"/>
      <c r="W721" s="19"/>
      <c r="X721" s="19"/>
      <c r="Y721" s="19"/>
    </row>
    <row r="722" spans="2:25" ht="14.15" customHeight="1">
      <c r="B722" s="140" t="str">
        <f>IF( ISBLANK('03.Muestra'!$C27),"",'03.Muestra'!$C27)</f>
        <v/>
      </c>
      <c r="C722" s="140" t="str">
        <f>IF( ISBLANK('03.Muestra'!$E27),"",'03.Muestra'!$E27)</f>
        <v/>
      </c>
      <c r="D722" s="164" t="str">
        <f t="shared" si="37"/>
        <v/>
      </c>
      <c r="E722" s="133" t="str">
        <f t="shared" si="36"/>
        <v/>
      </c>
      <c r="F722" s="19"/>
      <c r="G722" s="19"/>
      <c r="H722" s="19"/>
      <c r="I722" s="19"/>
      <c r="J722" s="19"/>
      <c r="K722" s="19"/>
      <c r="L722" s="19"/>
      <c r="M722" s="19"/>
      <c r="N722" s="19"/>
      <c r="O722" s="19"/>
      <c r="P722" s="19"/>
      <c r="Q722" s="19"/>
      <c r="R722" s="19"/>
      <c r="S722" s="19"/>
      <c r="T722" s="19"/>
      <c r="U722" s="19"/>
      <c r="V722" s="19"/>
      <c r="W722" s="19"/>
      <c r="X722" s="19"/>
      <c r="Y722" s="19"/>
    </row>
    <row r="723" spans="2:25" ht="14.15" customHeight="1">
      <c r="B723" s="140" t="str">
        <f>IF( ISBLANK('03.Muestra'!$C28),"",'03.Muestra'!$C28)</f>
        <v/>
      </c>
      <c r="C723" s="140" t="str">
        <f>IF( ISBLANK('03.Muestra'!$E28),"",'03.Muestra'!$E28)</f>
        <v/>
      </c>
      <c r="D723" s="164" t="str">
        <f t="shared" si="37"/>
        <v/>
      </c>
      <c r="E723" s="133" t="str">
        <f t="shared" si="36"/>
        <v/>
      </c>
      <c r="F723" s="19"/>
      <c r="G723" s="19"/>
      <c r="H723" s="19"/>
      <c r="I723" s="19"/>
      <c r="J723" s="19"/>
      <c r="K723" s="19"/>
      <c r="L723" s="19"/>
      <c r="M723" s="19"/>
      <c r="N723" s="19"/>
      <c r="O723" s="19"/>
      <c r="P723" s="19"/>
      <c r="Q723" s="19"/>
      <c r="R723" s="19"/>
      <c r="S723" s="19"/>
      <c r="T723" s="19"/>
      <c r="U723" s="19"/>
      <c r="V723" s="19"/>
      <c r="W723" s="19"/>
      <c r="X723" s="19"/>
      <c r="Y723" s="19"/>
    </row>
    <row r="724" spans="2:25" ht="14.15" customHeight="1">
      <c r="B724" s="140" t="str">
        <f>IF( ISBLANK('03.Muestra'!$C29),"",'03.Muestra'!$C29)</f>
        <v/>
      </c>
      <c r="C724" s="140" t="str">
        <f>IF( ISBLANK('03.Muestra'!$E29),"",'03.Muestra'!$E29)</f>
        <v/>
      </c>
      <c r="D724" s="164" t="str">
        <f t="shared" si="37"/>
        <v/>
      </c>
      <c r="E724" s="133" t="str">
        <f t="shared" si="36"/>
        <v/>
      </c>
      <c r="F724" s="19"/>
      <c r="G724" s="19"/>
      <c r="H724" s="19"/>
      <c r="I724" s="19"/>
      <c r="J724" s="19"/>
      <c r="K724" s="19"/>
      <c r="L724" s="19"/>
      <c r="M724" s="19"/>
      <c r="N724" s="19"/>
      <c r="O724" s="19"/>
      <c r="P724" s="19"/>
      <c r="Q724" s="19"/>
      <c r="R724" s="19"/>
      <c r="S724" s="19"/>
      <c r="T724" s="19"/>
      <c r="U724" s="19"/>
      <c r="V724" s="19"/>
      <c r="W724" s="19"/>
      <c r="X724" s="19"/>
      <c r="Y724" s="19"/>
    </row>
    <row r="725" spans="2:25" ht="14.15" customHeight="1">
      <c r="B725" s="140" t="str">
        <f>IF( ISBLANK('03.Muestra'!$C30),"",'03.Muestra'!$C30)</f>
        <v/>
      </c>
      <c r="C725" s="140" t="str">
        <f>IF( ISBLANK('03.Muestra'!$E30),"",'03.Muestra'!$E30)</f>
        <v/>
      </c>
      <c r="D725" s="164" t="str">
        <f t="shared" si="37"/>
        <v/>
      </c>
      <c r="E725" s="133" t="str">
        <f t="shared" si="36"/>
        <v/>
      </c>
      <c r="F725" s="19"/>
      <c r="G725" s="19"/>
      <c r="H725" s="19"/>
      <c r="I725" s="19"/>
      <c r="J725" s="19"/>
      <c r="K725" s="19"/>
      <c r="L725" s="19"/>
      <c r="M725" s="19"/>
      <c r="N725" s="19"/>
      <c r="O725" s="19"/>
      <c r="P725" s="19"/>
      <c r="Q725" s="19"/>
      <c r="R725" s="19"/>
      <c r="S725" s="19"/>
      <c r="T725" s="19"/>
      <c r="U725" s="19"/>
      <c r="V725" s="19"/>
      <c r="W725" s="19"/>
      <c r="X725" s="19"/>
      <c r="Y725" s="19"/>
    </row>
    <row r="726" spans="2:25" ht="14.15" customHeight="1">
      <c r="B726" s="140" t="str">
        <f>IF( ISBLANK('03.Muestra'!$C31),"",'03.Muestra'!$C31)</f>
        <v/>
      </c>
      <c r="C726" s="140" t="str">
        <f>IF( ISBLANK('03.Muestra'!$E31),"",'03.Muestra'!$E31)</f>
        <v/>
      </c>
      <c r="D726" s="164" t="str">
        <f t="shared" si="37"/>
        <v/>
      </c>
      <c r="E726" s="133" t="str">
        <f t="shared" si="36"/>
        <v/>
      </c>
      <c r="F726" s="19"/>
      <c r="G726" s="19"/>
      <c r="H726" s="19"/>
      <c r="I726" s="19"/>
      <c r="J726" s="19"/>
      <c r="K726" s="19"/>
      <c r="L726" s="19"/>
      <c r="M726" s="19"/>
      <c r="N726" s="19"/>
      <c r="O726" s="19"/>
      <c r="P726" s="19"/>
      <c r="Q726" s="19"/>
      <c r="R726" s="19"/>
      <c r="S726" s="19"/>
      <c r="T726" s="19"/>
      <c r="U726" s="19"/>
      <c r="V726" s="19"/>
      <c r="W726" s="19"/>
      <c r="X726" s="19"/>
      <c r="Y726" s="19"/>
    </row>
    <row r="727" spans="2:25" ht="14.15" customHeight="1">
      <c r="B727" s="140" t="str">
        <f>IF( ISBLANK('03.Muestra'!$C32),"",'03.Muestra'!$C32)</f>
        <v/>
      </c>
      <c r="C727" s="140" t="str">
        <f>IF( ISBLANK('03.Muestra'!$E32),"",'03.Muestra'!$E32)</f>
        <v/>
      </c>
      <c r="D727" s="164" t="str">
        <f t="shared" si="37"/>
        <v/>
      </c>
      <c r="E727" s="133" t="str">
        <f t="shared" si="36"/>
        <v/>
      </c>
      <c r="F727" s="19"/>
      <c r="G727" s="19"/>
      <c r="H727" s="19"/>
      <c r="I727" s="19"/>
      <c r="J727" s="19"/>
      <c r="K727" s="19"/>
      <c r="L727" s="19"/>
      <c r="M727" s="19"/>
      <c r="N727" s="19"/>
      <c r="O727" s="19"/>
      <c r="P727" s="19"/>
      <c r="Q727" s="19"/>
      <c r="R727" s="19"/>
      <c r="S727" s="19"/>
      <c r="T727" s="19"/>
      <c r="U727" s="19"/>
      <c r="V727" s="19"/>
      <c r="W727" s="19"/>
      <c r="X727" s="19"/>
      <c r="Y727" s="19"/>
    </row>
    <row r="728" spans="2:25" ht="14.15" customHeight="1">
      <c r="B728" s="140" t="str">
        <f>IF( ISBLANK('03.Muestra'!$C33),"",'03.Muestra'!$C33)</f>
        <v/>
      </c>
      <c r="C728" s="140" t="str">
        <f>IF( ISBLANK('03.Muestra'!$E33),"",'03.Muestra'!$E33)</f>
        <v/>
      </c>
      <c r="D728" s="164" t="str">
        <f t="shared" si="37"/>
        <v/>
      </c>
      <c r="E728" s="133" t="str">
        <f t="shared" si="36"/>
        <v/>
      </c>
      <c r="F728" s="19"/>
      <c r="G728" s="19"/>
      <c r="H728" s="19"/>
      <c r="I728" s="19"/>
      <c r="J728" s="19"/>
      <c r="K728" s="19"/>
      <c r="L728" s="19"/>
      <c r="M728" s="19"/>
      <c r="N728" s="19"/>
      <c r="O728" s="19"/>
      <c r="P728" s="19"/>
      <c r="Q728" s="19"/>
      <c r="R728" s="19"/>
      <c r="S728" s="19"/>
      <c r="T728" s="19"/>
      <c r="U728" s="19"/>
      <c r="V728" s="19"/>
      <c r="W728" s="19"/>
      <c r="X728" s="19"/>
      <c r="Y728" s="19"/>
    </row>
    <row r="729" spans="2:25" ht="14.15" customHeight="1">
      <c r="B729" s="140" t="str">
        <f>IF( ISBLANK('03.Muestra'!$C34),"",'03.Muestra'!$C34)</f>
        <v/>
      </c>
      <c r="C729" s="140" t="str">
        <f>IF( ISBLANK('03.Muestra'!$E34),"",'03.Muestra'!$E34)</f>
        <v/>
      </c>
      <c r="D729" s="164" t="str">
        <f t="shared" si="37"/>
        <v/>
      </c>
      <c r="E729" s="133" t="str">
        <f t="shared" si="36"/>
        <v/>
      </c>
      <c r="F729" s="19"/>
      <c r="G729" s="19"/>
      <c r="H729" s="19"/>
      <c r="I729" s="19"/>
      <c r="J729" s="19"/>
      <c r="K729" s="19"/>
      <c r="L729" s="19"/>
      <c r="M729" s="19"/>
      <c r="N729" s="19"/>
      <c r="O729" s="19"/>
      <c r="P729" s="19"/>
      <c r="Q729" s="19"/>
      <c r="R729" s="19"/>
      <c r="S729" s="19"/>
      <c r="T729" s="19"/>
      <c r="U729" s="19"/>
      <c r="V729" s="19"/>
      <c r="W729" s="19"/>
      <c r="X729" s="19"/>
      <c r="Y729" s="19"/>
    </row>
    <row r="730" spans="2:25" ht="14.15" customHeight="1">
      <c r="B730" s="140" t="str">
        <f>IF( ISBLANK('03.Muestra'!$C35),"",'03.Muestra'!$C35)</f>
        <v/>
      </c>
      <c r="C730" s="140" t="str">
        <f>IF( ISBLANK('03.Muestra'!$E35),"",'03.Muestra'!$E35)</f>
        <v/>
      </c>
      <c r="D730" s="164" t="str">
        <f t="shared" si="37"/>
        <v/>
      </c>
      <c r="E730" s="133" t="str">
        <f t="shared" si="36"/>
        <v/>
      </c>
      <c r="G730" s="19"/>
      <c r="H730" s="19"/>
      <c r="I730" s="19"/>
      <c r="J730" s="19"/>
      <c r="K730" s="19"/>
      <c r="L730" s="19"/>
      <c r="M730" s="19"/>
      <c r="N730" s="19"/>
      <c r="O730" s="19"/>
      <c r="P730" s="19"/>
      <c r="Q730" s="19"/>
      <c r="R730" s="19"/>
      <c r="S730" s="19"/>
      <c r="T730" s="19"/>
      <c r="U730" s="19"/>
      <c r="V730" s="19"/>
      <c r="W730" s="19"/>
      <c r="X730" s="19"/>
      <c r="Y730" s="19"/>
    </row>
    <row r="731" spans="2:25" ht="14.15" customHeight="1">
      <c r="B731" s="140" t="str">
        <f>IF( ISBLANK('03.Muestra'!$C36),"",'03.Muestra'!$C36)</f>
        <v/>
      </c>
      <c r="C731" s="140" t="str">
        <f>IF( ISBLANK('03.Muestra'!$E36),"",'03.Muestra'!$E36)</f>
        <v/>
      </c>
      <c r="D731" s="164" t="str">
        <f t="shared" si="37"/>
        <v/>
      </c>
      <c r="E731" s="133" t="str">
        <f t="shared" si="36"/>
        <v/>
      </c>
      <c r="F731" s="153"/>
      <c r="G731" s="19"/>
      <c r="H731" s="19"/>
      <c r="I731" s="19"/>
      <c r="J731" s="19"/>
      <c r="K731" s="19"/>
      <c r="L731" s="19"/>
      <c r="M731" s="19"/>
      <c r="N731" s="19"/>
      <c r="O731" s="19"/>
      <c r="P731" s="19"/>
      <c r="Q731" s="19"/>
      <c r="R731" s="19"/>
      <c r="S731" s="19"/>
      <c r="T731" s="19"/>
      <c r="U731" s="19"/>
      <c r="V731" s="19"/>
      <c r="W731" s="19"/>
      <c r="X731" s="19"/>
      <c r="Y731" s="19"/>
    </row>
    <row r="732" spans="2:25" ht="14.15" customHeight="1">
      <c r="B732" s="140" t="str">
        <f>IF( ISBLANK('03.Muestra'!$C37),"",'03.Muestra'!$C37)</f>
        <v/>
      </c>
      <c r="C732" s="140" t="str">
        <f>IF( ISBLANK('03.Muestra'!$E37),"",'03.Muestra'!$E37)</f>
        <v/>
      </c>
      <c r="D732" s="164" t="str">
        <f t="shared" si="37"/>
        <v/>
      </c>
      <c r="E732" s="133" t="str">
        <f t="shared" si="36"/>
        <v/>
      </c>
      <c r="F732" s="153"/>
      <c r="G732" s="19"/>
      <c r="H732" s="19"/>
      <c r="I732" s="19"/>
      <c r="J732" s="19"/>
      <c r="K732" s="19"/>
      <c r="L732" s="19"/>
      <c r="M732" s="19"/>
      <c r="N732" s="19"/>
      <c r="O732" s="19"/>
      <c r="P732" s="19"/>
      <c r="Q732" s="19"/>
      <c r="R732" s="19"/>
      <c r="S732" s="19"/>
      <c r="T732" s="19"/>
      <c r="U732" s="19"/>
      <c r="V732" s="19"/>
      <c r="W732" s="19"/>
      <c r="X732" s="19"/>
      <c r="Y732" s="19"/>
    </row>
    <row r="733" spans="2:25" ht="14.15" customHeight="1">
      <c r="B733" s="140" t="str">
        <f>IF( ISBLANK('03.Muestra'!$C38),"",'03.Muestra'!$C38)</f>
        <v/>
      </c>
      <c r="C733" s="140" t="str">
        <f>IF( ISBLANK('03.Muestra'!$E38),"",'03.Muestra'!$E38)</f>
        <v/>
      </c>
      <c r="D733" s="164" t="str">
        <f t="shared" si="37"/>
        <v/>
      </c>
      <c r="E733" s="133" t="str">
        <f t="shared" si="36"/>
        <v/>
      </c>
      <c r="F733" s="153"/>
      <c r="G733" s="19"/>
      <c r="H733" s="19"/>
      <c r="I733" s="19"/>
      <c r="J733" s="19"/>
      <c r="K733" s="19"/>
      <c r="L733" s="19"/>
      <c r="M733" s="19"/>
      <c r="N733" s="19"/>
      <c r="O733" s="19"/>
      <c r="P733" s="19"/>
      <c r="Q733" s="19"/>
      <c r="R733" s="19"/>
      <c r="S733" s="19"/>
      <c r="T733" s="19"/>
      <c r="U733" s="19"/>
      <c r="V733" s="19"/>
      <c r="W733" s="19"/>
      <c r="X733" s="19"/>
      <c r="Y733" s="19"/>
    </row>
    <row r="734" spans="2:25" ht="14.15" customHeight="1">
      <c r="B734" s="140" t="str">
        <f>IF( ISBLANK('03.Muestra'!$C39),"",'03.Muestra'!$C39)</f>
        <v/>
      </c>
      <c r="C734" s="140" t="str">
        <f>IF( ISBLANK('03.Muestra'!$E39),"",'03.Muestra'!$E39)</f>
        <v/>
      </c>
      <c r="D734" s="164" t="str">
        <f t="shared" si="37"/>
        <v/>
      </c>
      <c r="E734" s="133" t="str">
        <f t="shared" si="36"/>
        <v/>
      </c>
      <c r="F734" s="153"/>
      <c r="G734" s="19"/>
      <c r="H734" s="19"/>
      <c r="I734" s="19"/>
      <c r="J734" s="19"/>
      <c r="K734" s="19"/>
      <c r="L734" s="19"/>
      <c r="M734" s="19"/>
      <c r="N734" s="19"/>
      <c r="O734" s="19"/>
      <c r="P734" s="19"/>
      <c r="Q734" s="19"/>
      <c r="R734" s="19"/>
      <c r="S734" s="19"/>
      <c r="T734" s="19"/>
      <c r="U734" s="19"/>
      <c r="V734" s="19"/>
      <c r="W734" s="19"/>
      <c r="X734" s="19"/>
      <c r="Y734" s="19"/>
    </row>
    <row r="735" spans="2:25" ht="14.15" customHeight="1">
      <c r="B735" s="140" t="str">
        <f>IF( ISBLANK('03.Muestra'!$C40),"",'03.Muestra'!$C40)</f>
        <v/>
      </c>
      <c r="C735" s="140" t="str">
        <f>IF( ISBLANK('03.Muestra'!$E40),"",'03.Muestra'!$E40)</f>
        <v/>
      </c>
      <c r="D735" s="164" t="str">
        <f t="shared" si="37"/>
        <v/>
      </c>
      <c r="E735" s="133" t="str">
        <f t="shared" si="36"/>
        <v/>
      </c>
      <c r="F735" s="153"/>
      <c r="G735" s="19"/>
      <c r="H735" s="19"/>
      <c r="I735" s="19"/>
      <c r="J735" s="19"/>
      <c r="K735" s="19"/>
      <c r="L735" s="19"/>
      <c r="M735" s="19"/>
      <c r="N735" s="19"/>
      <c r="O735" s="19"/>
      <c r="P735" s="19"/>
      <c r="Q735" s="19"/>
      <c r="R735" s="19"/>
      <c r="S735" s="19"/>
      <c r="T735" s="19"/>
      <c r="U735" s="19"/>
      <c r="V735" s="19"/>
      <c r="W735" s="19"/>
      <c r="X735" s="19"/>
      <c r="Y735" s="19"/>
    </row>
    <row r="736" spans="2:25" ht="14.15" customHeight="1">
      <c r="B736" s="140" t="str">
        <f>IF( ISBLANK('03.Muestra'!$C41),"",'03.Muestra'!$C41)</f>
        <v/>
      </c>
      <c r="C736" s="140" t="str">
        <f>IF( ISBLANK('03.Muestra'!$E41),"",'03.Muestra'!$E41)</f>
        <v/>
      </c>
      <c r="D736" s="164" t="str">
        <f t="shared" si="37"/>
        <v/>
      </c>
      <c r="E736" s="133" t="str">
        <f t="shared" si="36"/>
        <v/>
      </c>
      <c r="F736" s="153"/>
      <c r="G736" s="19"/>
      <c r="H736" s="19"/>
      <c r="I736" s="19"/>
      <c r="J736" s="19"/>
      <c r="K736" s="19"/>
      <c r="L736" s="19"/>
      <c r="M736" s="19"/>
      <c r="N736" s="19"/>
      <c r="O736" s="19"/>
      <c r="P736" s="19"/>
      <c r="Q736" s="19"/>
      <c r="R736" s="19"/>
      <c r="S736" s="19"/>
      <c r="T736" s="19"/>
      <c r="U736" s="19"/>
      <c r="V736" s="19"/>
      <c r="W736" s="19"/>
      <c r="X736" s="19"/>
      <c r="Y736" s="19"/>
    </row>
    <row r="737" spans="2:25" ht="14.15" customHeight="1">
      <c r="B737" s="140" t="str">
        <f>IF( ISBLANK('03.Muestra'!$C42),"",'03.Muestra'!$C42)</f>
        <v/>
      </c>
      <c r="C737" s="140" t="str">
        <f>IF( ISBLANK('03.Muestra'!$E42),"",'03.Muestra'!$E42)</f>
        <v/>
      </c>
      <c r="D737" s="164" t="str">
        <f t="shared" si="37"/>
        <v/>
      </c>
      <c r="E737" s="133" t="str">
        <f t="shared" si="36"/>
        <v/>
      </c>
      <c r="F737" s="19"/>
      <c r="G737" s="19"/>
      <c r="H737" s="19"/>
      <c r="I737" s="19"/>
      <c r="J737" s="19"/>
      <c r="K737" s="19"/>
      <c r="L737" s="19"/>
      <c r="M737" s="19"/>
      <c r="N737" s="19"/>
      <c r="O737" s="19"/>
      <c r="P737" s="19"/>
      <c r="Q737" s="19"/>
      <c r="R737" s="19"/>
      <c r="S737" s="19"/>
      <c r="T737" s="19"/>
      <c r="U737" s="19"/>
      <c r="V737" s="19"/>
      <c r="W737" s="19"/>
      <c r="X737" s="19"/>
      <c r="Y737" s="19"/>
    </row>
    <row r="738" spans="2:25" ht="14.15" customHeight="1">
      <c r="B738" s="19"/>
      <c r="C738" s="19"/>
      <c r="D738" s="133"/>
      <c r="E738" s="133"/>
      <c r="F738" s="19"/>
      <c r="G738" s="19"/>
      <c r="H738" s="19"/>
      <c r="I738" s="19"/>
      <c r="J738" s="19"/>
      <c r="K738" s="19"/>
      <c r="L738" s="19"/>
      <c r="M738" s="19"/>
      <c r="N738" s="19"/>
      <c r="O738" s="19"/>
      <c r="P738" s="19"/>
      <c r="Q738" s="19"/>
      <c r="R738" s="19"/>
      <c r="S738" s="19"/>
      <c r="T738" s="19"/>
      <c r="U738" s="19"/>
      <c r="V738" s="19"/>
      <c r="W738" s="19"/>
      <c r="X738" s="19"/>
      <c r="Y738" s="19"/>
    </row>
    <row r="739" spans="2:25" ht="14.15" customHeight="1">
      <c r="B739" s="19"/>
      <c r="C739" s="19"/>
      <c r="D739" s="133"/>
      <c r="E739" s="138"/>
      <c r="F739" s="19"/>
      <c r="G739" s="19"/>
      <c r="H739" s="19"/>
      <c r="I739" s="19"/>
      <c r="J739" s="19"/>
      <c r="K739" s="19"/>
      <c r="L739" s="19"/>
      <c r="M739" s="19"/>
      <c r="N739" s="19"/>
      <c r="O739" s="19"/>
      <c r="P739" s="19"/>
      <c r="Q739" s="19"/>
      <c r="R739" s="19"/>
      <c r="S739" s="19"/>
      <c r="T739" s="19"/>
      <c r="U739" s="19"/>
      <c r="V739" s="19"/>
      <c r="W739" s="19"/>
      <c r="X739" s="19"/>
      <c r="Y739" s="19"/>
    </row>
    <row r="740" spans="2:25" ht="30.4" customHeight="1">
      <c r="B740" s="29" t="s">
        <v>63</v>
      </c>
      <c r="C740" s="27" t="s">
        <v>95</v>
      </c>
      <c r="D740" s="28" t="s">
        <v>70</v>
      </c>
      <c r="E740" s="152"/>
      <c r="J740" s="154"/>
      <c r="K740" s="19"/>
      <c r="L740" s="19"/>
      <c r="M740" s="19"/>
      <c r="N740" s="19"/>
      <c r="O740" s="19"/>
      <c r="P740" s="19"/>
      <c r="Q740" s="19"/>
      <c r="R740" s="19"/>
      <c r="S740" s="19"/>
      <c r="T740" s="19"/>
      <c r="U740" s="19"/>
      <c r="V740" s="19"/>
      <c r="W740" s="19"/>
      <c r="X740" s="19"/>
      <c r="Y740" s="19"/>
    </row>
    <row r="741" spans="2:25" ht="14.15" customHeight="1">
      <c r="B741" s="140" t="str">
        <f>IF( ISBLANK('03.Muestra'!$C8),"",'03.Muestra'!$C8)</f>
        <v>Páginal principal</v>
      </c>
      <c r="C741" s="140" t="str">
        <f>IF( ISBLANK('03.Muestra'!$E8),"",'03.Muestra'!$E8)</f>
        <v>https://sedejudicial.madrid.org/</v>
      </c>
      <c r="D741" s="164" t="s">
        <v>73</v>
      </c>
      <c r="E741" s="133" t="str">
        <f t="shared" ref="E741:E775" si="38">IF(D741&lt;&gt;"",IF(AND(B741&lt;&gt;"",C741&lt;&gt;""),"","ERR"),"")</f>
        <v/>
      </c>
      <c r="F741" s="141" t="s">
        <v>71</v>
      </c>
      <c r="G741" s="142" t="s">
        <v>75</v>
      </c>
      <c r="H741" s="143" t="s">
        <v>73</v>
      </c>
      <c r="I741" s="144" t="s">
        <v>64</v>
      </c>
      <c r="J741" s="145" t="s">
        <v>61</v>
      </c>
      <c r="K741" s="146" t="s">
        <v>68</v>
      </c>
      <c r="L741" s="19"/>
      <c r="M741" s="19"/>
      <c r="N741" s="19"/>
      <c r="O741" s="19"/>
      <c r="P741" s="19"/>
      <c r="Q741" s="19"/>
      <c r="R741" s="19"/>
      <c r="S741" s="19"/>
      <c r="T741" s="19"/>
      <c r="U741" s="19"/>
      <c r="V741" s="19"/>
      <c r="W741" s="19"/>
      <c r="X741" s="19"/>
      <c r="Y741" s="19"/>
    </row>
    <row r="742" spans="2:25" ht="14.15" customHeight="1">
      <c r="B742" s="140" t="str">
        <f>IF( ISBLANK('03.Muestra'!$C9),"",'03.Muestra'!$C9)</f>
        <v>Conozca la sede</v>
      </c>
      <c r="C742" s="140" t="str">
        <f>IF( ISBLANK('03.Muestra'!$E9),"",'03.Muestra'!$E9)</f>
        <v>https://sedejudicial.madrid.org/conozcalasede</v>
      </c>
      <c r="D742" s="164" t="s">
        <v>73</v>
      </c>
      <c r="E742" s="133" t="str">
        <f t="shared" si="38"/>
        <v/>
      </c>
      <c r="F742" s="147">
        <f ca="1">COUNTIF($D741:INDIRECT("$D" &amp;  SUM(ROW()-1,'03.Muestra'!$D$45)-1),F741)</f>
        <v>0</v>
      </c>
      <c r="G742" s="147">
        <f ca="1">COUNTIF($D741:INDIRECT("$D" &amp;  SUM(ROW()-1,'03.Muestra'!$D$45)-1),G741)</f>
        <v>0</v>
      </c>
      <c r="H742" s="147">
        <f ca="1">COUNTIF($D741:INDIRECT("$D" &amp;  SUM(ROW()-1,'03.Muestra'!$D$45)-1),H741)</f>
        <v>14</v>
      </c>
      <c r="I742" s="147">
        <f ca="1">COUNTIF($D741:INDIRECT("$D" &amp;  SUM(ROW()-1,'03.Muestra'!$D$45)-1),I741)</f>
        <v>0</v>
      </c>
      <c r="J742" s="147">
        <f ca="1">COUNTIF($D741:INDIRECT("$D" &amp;  SUM(ROW()-1,'03.Muestra'!$D$45)-1),J741)</f>
        <v>0</v>
      </c>
      <c r="K742" s="147">
        <f ca="1">IF('03.Muestra'!$D$45=0,0,COUNTBLANK($D741:INDIRECT("$D" &amp;  SUM(ROW()-1,'03.Muestra'!$D$45)-1)))</f>
        <v>0</v>
      </c>
      <c r="L742" s="19"/>
      <c r="M742" s="19"/>
      <c r="N742" s="19"/>
      <c r="O742" s="19"/>
      <c r="P742" s="19"/>
      <c r="Q742" s="19"/>
      <c r="R742" s="19"/>
      <c r="S742" s="19"/>
      <c r="T742" s="19"/>
      <c r="U742" s="19"/>
      <c r="V742" s="19"/>
      <c r="W742" s="19"/>
      <c r="X742" s="19"/>
      <c r="Y742" s="19"/>
    </row>
    <row r="743" spans="2:25" ht="14.15" customHeight="1">
      <c r="B743" s="140" t="str">
        <f>IF( ISBLANK('03.Muestra'!$C10),"",'03.Muestra'!$C10)</f>
        <v>Tramites</v>
      </c>
      <c r="C743" s="140" t="str">
        <f>IF( ISBLANK('03.Muestra'!$E10),"",'03.Muestra'!$E10)</f>
        <v>https://sedejudicial.madrid.org/tramitesyservicios</v>
      </c>
      <c r="D743" s="164" t="s">
        <v>73</v>
      </c>
      <c r="E743" s="133" t="str">
        <f t="shared" si="38"/>
        <v/>
      </c>
      <c r="G743" s="19"/>
      <c r="H743" s="19"/>
      <c r="I743" s="19"/>
      <c r="J743" s="19"/>
      <c r="K743" s="19"/>
      <c r="L743" s="19"/>
      <c r="M743" s="19"/>
      <c r="N743" s="19"/>
      <c r="O743" s="19"/>
      <c r="P743" s="19"/>
      <c r="Q743" s="19"/>
      <c r="R743" s="19"/>
      <c r="S743" s="19"/>
      <c r="T743" s="19"/>
      <c r="U743" s="19"/>
      <c r="V743" s="19"/>
      <c r="W743" s="19"/>
      <c r="X743" s="19"/>
      <c r="Y743" s="19"/>
    </row>
    <row r="744" spans="2:25" ht="14.15" customHeight="1">
      <c r="B744" s="140" t="str">
        <f>IF( ISBLANK('03.Muestra'!$C11),"",'03.Muestra'!$C11)</f>
        <v>Ayuda</v>
      </c>
      <c r="C744" s="140" t="str">
        <f>IF( ISBLANK('03.Muestra'!$E11),"",'03.Muestra'!$E11)</f>
        <v>https://sedejudicial.madrid.org/ayuda</v>
      </c>
      <c r="D744" s="164" t="s">
        <v>73</v>
      </c>
      <c r="E744" s="133" t="str">
        <f t="shared" si="38"/>
        <v/>
      </c>
      <c r="G744" s="19"/>
      <c r="H744" s="19"/>
      <c r="I744" s="19"/>
      <c r="J744" s="19"/>
      <c r="K744" s="19"/>
      <c r="L744" s="19"/>
      <c r="M744" s="19"/>
      <c r="N744" s="19"/>
      <c r="O744" s="19"/>
      <c r="P744" s="19"/>
      <c r="Q744" s="19"/>
      <c r="R744" s="19"/>
      <c r="S744" s="19"/>
      <c r="T744" s="19"/>
      <c r="U744" s="19"/>
      <c r="V744" s="19"/>
      <c r="W744" s="19"/>
      <c r="X744" s="19"/>
      <c r="Y744" s="19"/>
    </row>
    <row r="745" spans="2:25" ht="14.15" customHeight="1">
      <c r="B745" s="140" t="str">
        <f>IF( ISBLANK('03.Muestra'!$C12),"",'03.Muestra'!$C12)</f>
        <v>Carta de Derechos</v>
      </c>
      <c r="C745" s="140" t="str">
        <f>IF( ISBLANK('03.Muestra'!$E12),"",'03.Muestra'!$E12)</f>
        <v>https://sedejudicial.madrid.org/conozcalasede#views-row-9</v>
      </c>
      <c r="D745" s="164" t="s">
        <v>73</v>
      </c>
      <c r="E745" s="133" t="str">
        <f t="shared" si="38"/>
        <v/>
      </c>
      <c r="G745" s="19"/>
      <c r="H745" s="19"/>
      <c r="I745" s="19"/>
      <c r="J745" s="19"/>
      <c r="K745" s="19"/>
      <c r="L745" s="19"/>
      <c r="M745" s="19"/>
      <c r="N745" s="19"/>
      <c r="O745" s="19"/>
      <c r="P745" s="19"/>
      <c r="Q745" s="19"/>
      <c r="R745" s="19"/>
      <c r="S745" s="19"/>
      <c r="T745" s="19"/>
      <c r="U745" s="19"/>
      <c r="V745" s="19"/>
      <c r="W745" s="19"/>
      <c r="X745" s="19"/>
      <c r="Y745" s="19"/>
    </row>
    <row r="746" spans="2:25" ht="14.15" customHeight="1">
      <c r="B746" s="140" t="str">
        <f>IF( ISBLANK('03.Muestra'!$C13),"",'03.Muestra'!$C13)</f>
        <v>Firmas y certificados</v>
      </c>
      <c r="C746" s="140" t="str">
        <f>IF( ISBLANK('03.Muestra'!$E13),"",'03.Muestra'!$E13)</f>
        <v>https://sedejudicial.madrid.org/conozcalasede#views-row-2</v>
      </c>
      <c r="D746" s="164" t="s">
        <v>73</v>
      </c>
      <c r="E746" s="133" t="str">
        <f t="shared" si="38"/>
        <v/>
      </c>
      <c r="G746" s="19"/>
      <c r="H746" s="19"/>
      <c r="I746" s="19"/>
      <c r="J746" s="19"/>
      <c r="K746" s="19"/>
      <c r="L746" s="19"/>
      <c r="M746" s="19"/>
      <c r="N746" s="19"/>
      <c r="O746" s="19"/>
      <c r="P746" s="19"/>
      <c r="Q746" s="19"/>
      <c r="R746" s="19"/>
      <c r="S746" s="19"/>
      <c r="T746" s="19"/>
      <c r="U746" s="19"/>
      <c r="V746" s="19"/>
      <c r="W746" s="19"/>
      <c r="X746" s="19"/>
      <c r="Y746" s="19"/>
    </row>
    <row r="747" spans="2:25" ht="14.15" customHeight="1">
      <c r="B747" s="140" t="str">
        <f>IF( ISBLANK('03.Muestra'!$C14),"",'03.Muestra'!$C14)</f>
        <v>Verificación</v>
      </c>
      <c r="C747" s="140" t="str">
        <f>IF( ISBLANK('03.Muestra'!$E14),"",'03.Muestra'!$E14)</f>
        <v>https://sedejudicial.madrid.org/conozcalasede#views-row-3</v>
      </c>
      <c r="D747" s="164" t="s">
        <v>73</v>
      </c>
      <c r="E747" s="133" t="str">
        <f t="shared" si="38"/>
        <v/>
      </c>
      <c r="F747" s="19"/>
      <c r="G747" s="19"/>
      <c r="H747" s="19"/>
      <c r="I747" s="19"/>
      <c r="J747" s="19"/>
      <c r="K747" s="19"/>
      <c r="L747" s="19"/>
      <c r="M747" s="19"/>
      <c r="N747" s="19"/>
      <c r="O747" s="19"/>
      <c r="P747" s="19"/>
      <c r="Q747" s="19"/>
      <c r="R747" s="19"/>
      <c r="S747" s="19"/>
      <c r="T747" s="19"/>
      <c r="U747" s="19"/>
      <c r="V747" s="19"/>
      <c r="W747" s="19"/>
      <c r="X747" s="19"/>
      <c r="Y747" s="19"/>
    </row>
    <row r="748" spans="2:25" ht="14.15" customHeight="1">
      <c r="B748" s="140" t="str">
        <f>IF( ISBLANK('03.Muestra'!$C15),"",'03.Muestra'!$C15)</f>
        <v>Sugerencias y quejas</v>
      </c>
      <c r="C748" s="140" t="str">
        <f>IF( ISBLANK('03.Muestra'!$E15),"",'03.Muestra'!$E15)</f>
        <v>https://sedejudicial.madrid.org/conozcalasede#views-row-10</v>
      </c>
      <c r="D748" s="164" t="s">
        <v>73</v>
      </c>
      <c r="E748" s="133" t="str">
        <f t="shared" si="38"/>
        <v/>
      </c>
      <c r="F748" s="19"/>
      <c r="G748" s="19"/>
      <c r="H748" s="19"/>
      <c r="I748" s="19"/>
      <c r="J748" s="19"/>
      <c r="K748" s="19"/>
      <c r="L748" s="19"/>
      <c r="M748" s="19"/>
      <c r="N748" s="19"/>
      <c r="O748" s="19"/>
      <c r="P748" s="19"/>
      <c r="Q748" s="19"/>
      <c r="R748" s="19"/>
      <c r="S748" s="19"/>
      <c r="T748" s="19"/>
      <c r="U748" s="19"/>
      <c r="V748" s="19"/>
      <c r="W748" s="19"/>
      <c r="X748" s="19"/>
      <c r="Y748" s="19"/>
    </row>
    <row r="749" spans="2:25" ht="14.15" customHeight="1">
      <c r="B749" s="140" t="str">
        <f>IF( ISBLANK('03.Muestra'!$C16),"",'03.Muestra'!$C16)</f>
        <v>Protección de datos</v>
      </c>
      <c r="C749" s="140" t="str">
        <f>IF( ISBLANK('03.Muestra'!$E16),"",'03.Muestra'!$E16)</f>
        <v>https://sedejudicial.madrid.org/conozcalasede#views-row-11</v>
      </c>
      <c r="D749" s="164" t="s">
        <v>73</v>
      </c>
      <c r="E749" s="133" t="str">
        <f t="shared" si="38"/>
        <v/>
      </c>
      <c r="F749" s="19"/>
      <c r="G749" s="19"/>
      <c r="H749" s="19"/>
      <c r="I749" s="19"/>
      <c r="J749" s="19"/>
      <c r="K749" s="19"/>
      <c r="L749" s="19"/>
      <c r="M749" s="19"/>
      <c r="N749" s="19"/>
      <c r="O749" s="19"/>
      <c r="P749" s="19"/>
      <c r="Q749" s="19"/>
      <c r="R749" s="19"/>
      <c r="S749" s="19"/>
      <c r="T749" s="19"/>
      <c r="U749" s="19"/>
      <c r="V749" s="19"/>
      <c r="W749" s="19"/>
      <c r="X749" s="19"/>
      <c r="Y749" s="19"/>
    </row>
    <row r="750" spans="2:25" ht="14.15" customHeight="1">
      <c r="B750" s="140" t="str">
        <f>IF( ISBLANK('03.Muestra'!$C17),"",'03.Muestra'!$C17)</f>
        <v>Apoderamiento Apud Acta</v>
      </c>
      <c r="C750" s="140" t="str">
        <f>IF( ISBLANK('03.Muestra'!$E17),"",'03.Muestra'!$E17)</f>
        <v>https://sedejudicial.madrid.org/tramitesyservicios#views-row-8</v>
      </c>
      <c r="D750" s="164" t="s">
        <v>73</v>
      </c>
      <c r="E750" s="133" t="str">
        <f t="shared" si="38"/>
        <v/>
      </c>
      <c r="F750" s="19"/>
      <c r="G750" s="19"/>
      <c r="H750" s="19"/>
      <c r="I750" s="19"/>
      <c r="J750" s="19"/>
      <c r="K750" s="19"/>
      <c r="L750" s="19"/>
      <c r="M750" s="19"/>
      <c r="N750" s="19"/>
      <c r="O750" s="19"/>
      <c r="P750" s="19"/>
      <c r="Q750" s="19"/>
      <c r="R750" s="19"/>
      <c r="S750" s="19"/>
      <c r="T750" s="19"/>
      <c r="U750" s="19"/>
      <c r="V750" s="19"/>
      <c r="W750" s="19"/>
      <c r="X750" s="19"/>
      <c r="Y750" s="19"/>
    </row>
    <row r="751" spans="2:25" ht="14.15" customHeight="1">
      <c r="B751" s="140" t="str">
        <f>IF( ISBLANK('03.Muestra'!$C18),"",'03.Muestra'!$C18)</f>
        <v>Presentación de escritos</v>
      </c>
      <c r="C751" s="140" t="str">
        <f>IF( ISBLANK('03.Muestra'!$E18),"",'03.Muestra'!$E18)</f>
        <v>https://sedejudicial.madrid.org/tramitesyservicios#views-row-13</v>
      </c>
      <c r="D751" s="164" t="s">
        <v>73</v>
      </c>
      <c r="E751" s="133" t="str">
        <f t="shared" si="38"/>
        <v/>
      </c>
      <c r="F751" s="19"/>
      <c r="G751" s="19"/>
      <c r="H751" s="19"/>
      <c r="I751" s="19"/>
      <c r="J751" s="19"/>
      <c r="K751" s="19"/>
      <c r="L751" s="19"/>
      <c r="M751" s="19"/>
      <c r="N751" s="19"/>
      <c r="O751" s="19"/>
      <c r="P751" s="19"/>
      <c r="Q751" s="19"/>
      <c r="R751" s="19"/>
      <c r="S751" s="19"/>
      <c r="T751" s="19"/>
      <c r="U751" s="19"/>
      <c r="V751" s="19"/>
      <c r="W751" s="19"/>
      <c r="X751" s="19"/>
      <c r="Y751" s="19"/>
    </row>
    <row r="752" spans="2:25" ht="14.15" customHeight="1">
      <c r="B752" s="140" t="str">
        <f>IF( ISBLANK('03.Muestra'!$C19),"",'03.Muestra'!$C19)</f>
        <v>Consulta de Asuntos Judiciales</v>
      </c>
      <c r="C752" s="140" t="str">
        <f>IF( ISBLANK('03.Muestra'!$E19),"",'03.Muestra'!$E19)</f>
        <v>https://sedejudicial.madrid.org/tramitesyservicios#views-row-14</v>
      </c>
      <c r="D752" s="164" t="s">
        <v>73</v>
      </c>
      <c r="E752" s="133" t="str">
        <f t="shared" si="38"/>
        <v/>
      </c>
      <c r="F752" s="19"/>
      <c r="G752" s="19"/>
      <c r="H752" s="19"/>
      <c r="I752" s="19"/>
      <c r="J752" s="19"/>
      <c r="K752" s="19"/>
      <c r="L752" s="19"/>
      <c r="M752" s="19"/>
      <c r="N752" s="19"/>
      <c r="O752" s="19"/>
      <c r="P752" s="19"/>
      <c r="Q752" s="19"/>
      <c r="R752" s="19"/>
      <c r="S752" s="19"/>
      <c r="T752" s="19"/>
      <c r="U752" s="19"/>
      <c r="V752" s="19"/>
      <c r="W752" s="19"/>
      <c r="X752" s="19"/>
      <c r="Y752" s="19"/>
    </row>
    <row r="753" spans="2:25" ht="14.15" customHeight="1">
      <c r="B753" s="140" t="str">
        <f>IF( ISBLANK('03.Muestra'!$C20),"",'03.Muestra'!$C20)</f>
        <v>Requisitos técnicos</v>
      </c>
      <c r="C753" s="140" t="str">
        <f>IF( ISBLANK('03.Muestra'!$E20),"",'03.Muestra'!$E20)</f>
        <v>https://sedejudicial.madrid.org/ayuda#views-row-18</v>
      </c>
      <c r="D753" s="164" t="s">
        <v>73</v>
      </c>
      <c r="E753" s="133" t="str">
        <f t="shared" si="38"/>
        <v/>
      </c>
      <c r="F753" s="19"/>
      <c r="G753" s="19"/>
      <c r="H753" s="19"/>
      <c r="I753" s="19"/>
      <c r="J753" s="19"/>
      <c r="K753" s="19"/>
      <c r="L753" s="19"/>
      <c r="M753" s="19"/>
      <c r="N753" s="19"/>
      <c r="O753" s="19"/>
      <c r="P753" s="19"/>
      <c r="Q753" s="19"/>
      <c r="R753" s="19"/>
      <c r="S753" s="19"/>
      <c r="T753" s="19"/>
      <c r="U753" s="19"/>
      <c r="V753" s="19"/>
      <c r="W753" s="19"/>
      <c r="X753" s="19"/>
      <c r="Y753" s="19"/>
    </row>
    <row r="754" spans="2:25" ht="14.15" customHeight="1">
      <c r="B754" s="140" t="str">
        <f>IF( ISBLANK('03.Muestra'!$C21),"",'03.Muestra'!$C21)</f>
        <v>Buscador</v>
      </c>
      <c r="C754" s="140" t="str">
        <f>IF( ISBLANK('03.Muestra'!$E21),"",'03.Muestra'!$E21)</f>
        <v>https://sedejudicial.madrid.org/search/node/prueba</v>
      </c>
      <c r="D754" s="164" t="s">
        <v>73</v>
      </c>
      <c r="E754" s="133" t="str">
        <f t="shared" si="38"/>
        <v/>
      </c>
      <c r="F754" s="19"/>
      <c r="G754" s="19"/>
      <c r="H754" s="19"/>
      <c r="I754" s="19"/>
      <c r="J754" s="19"/>
      <c r="K754" s="19"/>
      <c r="L754" s="19"/>
      <c r="M754" s="19"/>
      <c r="N754" s="19"/>
      <c r="O754" s="19"/>
      <c r="P754" s="19"/>
      <c r="Q754" s="19"/>
      <c r="R754" s="19"/>
      <c r="S754" s="19"/>
      <c r="T754" s="19"/>
      <c r="U754" s="19"/>
      <c r="V754" s="19"/>
      <c r="W754" s="19"/>
      <c r="X754" s="19"/>
      <c r="Y754" s="19"/>
    </row>
    <row r="755" spans="2:25" ht="14.15" customHeight="1">
      <c r="B755" s="140" t="str">
        <f>IF( ISBLANK('03.Muestra'!$C22),"",'03.Muestra'!$C22)</f>
        <v/>
      </c>
      <c r="C755" s="140" t="str">
        <f>IF( ISBLANK('03.Muestra'!$E22),"",'03.Muestra'!$E22)</f>
        <v/>
      </c>
      <c r="D755" s="164"/>
      <c r="E755" s="133" t="str">
        <f t="shared" si="38"/>
        <v/>
      </c>
      <c r="F755" s="19"/>
      <c r="G755" s="19"/>
      <c r="H755" s="19"/>
      <c r="I755" s="19"/>
      <c r="J755" s="19"/>
      <c r="K755" s="19"/>
      <c r="L755" s="19"/>
      <c r="M755" s="19"/>
      <c r="N755" s="19"/>
      <c r="O755" s="19"/>
      <c r="P755" s="19"/>
      <c r="Q755" s="19"/>
      <c r="R755" s="19"/>
      <c r="S755" s="19"/>
      <c r="T755" s="19"/>
      <c r="U755" s="19"/>
      <c r="V755" s="19"/>
      <c r="W755" s="19"/>
      <c r="X755" s="19"/>
      <c r="Y755" s="19"/>
    </row>
    <row r="756" spans="2:25" ht="14.15" customHeight="1">
      <c r="B756" s="140" t="str">
        <f>IF( ISBLANK('03.Muestra'!$C23),"",'03.Muestra'!$C23)</f>
        <v/>
      </c>
      <c r="C756" s="140" t="str">
        <f>IF( ISBLANK('03.Muestra'!$E23),"",'03.Muestra'!$E23)</f>
        <v/>
      </c>
      <c r="D756" s="164"/>
      <c r="E756" s="133" t="str">
        <f t="shared" si="38"/>
        <v/>
      </c>
      <c r="F756" s="19"/>
      <c r="G756" s="19"/>
      <c r="H756" s="19"/>
      <c r="I756" s="19"/>
      <c r="J756" s="19"/>
      <c r="K756" s="19"/>
      <c r="L756" s="19"/>
      <c r="M756" s="19"/>
      <c r="N756" s="19"/>
      <c r="O756" s="19"/>
      <c r="P756" s="19"/>
      <c r="Q756" s="19"/>
      <c r="R756" s="19"/>
      <c r="S756" s="19"/>
      <c r="T756" s="19"/>
      <c r="U756" s="19"/>
      <c r="V756" s="19"/>
      <c r="W756" s="19"/>
      <c r="X756" s="19"/>
      <c r="Y756" s="19"/>
    </row>
    <row r="757" spans="2:25" ht="14.15" customHeight="1">
      <c r="B757" s="140" t="str">
        <f>IF( ISBLANK('03.Muestra'!$C24),"",'03.Muestra'!$C24)</f>
        <v/>
      </c>
      <c r="C757" s="140" t="str">
        <f>IF( ISBLANK('03.Muestra'!$E24),"",'03.Muestra'!$E24)</f>
        <v/>
      </c>
      <c r="D757" s="164"/>
      <c r="E757" s="133" t="str">
        <f t="shared" si="38"/>
        <v/>
      </c>
      <c r="F757" s="19"/>
      <c r="G757" s="19"/>
      <c r="H757" s="19"/>
      <c r="I757" s="19"/>
      <c r="J757" s="19"/>
      <c r="K757" s="19"/>
      <c r="L757" s="19"/>
      <c r="M757" s="19"/>
      <c r="N757" s="19"/>
      <c r="O757" s="19"/>
      <c r="P757" s="19"/>
      <c r="Q757" s="19"/>
      <c r="R757" s="19"/>
      <c r="S757" s="19"/>
      <c r="T757" s="19"/>
      <c r="U757" s="19"/>
      <c r="V757" s="19"/>
      <c r="W757" s="19"/>
      <c r="X757" s="19"/>
      <c r="Y757" s="19"/>
    </row>
    <row r="758" spans="2:25" ht="14.15" customHeight="1">
      <c r="B758" s="140" t="str">
        <f>IF( ISBLANK('03.Muestra'!$C25),"",'03.Muestra'!$C25)</f>
        <v/>
      </c>
      <c r="C758" s="140" t="str">
        <f>IF( ISBLANK('03.Muestra'!$E25),"",'03.Muestra'!$E25)</f>
        <v/>
      </c>
      <c r="D758" s="164" t="str">
        <f t="shared" ref="D758:D775" si="39">IF(AND(B758&lt;&gt;"",C758&lt;&gt;""),"N/T","")</f>
        <v/>
      </c>
      <c r="E758" s="133" t="str">
        <f t="shared" si="38"/>
        <v/>
      </c>
      <c r="F758" s="19"/>
      <c r="G758" s="19"/>
      <c r="H758" s="19"/>
      <c r="I758" s="19"/>
      <c r="J758" s="19"/>
      <c r="K758" s="19"/>
      <c r="L758" s="19"/>
      <c r="M758" s="19"/>
      <c r="N758" s="19"/>
      <c r="O758" s="19"/>
      <c r="P758" s="19"/>
      <c r="Q758" s="19"/>
      <c r="R758" s="19"/>
      <c r="S758" s="19"/>
      <c r="T758" s="19"/>
      <c r="U758" s="19"/>
      <c r="V758" s="19"/>
      <c r="W758" s="19"/>
      <c r="X758" s="19"/>
      <c r="Y758" s="19"/>
    </row>
    <row r="759" spans="2:25" ht="14.15" customHeight="1">
      <c r="B759" s="140" t="str">
        <f>IF( ISBLANK('03.Muestra'!$C26),"",'03.Muestra'!$C26)</f>
        <v/>
      </c>
      <c r="C759" s="140" t="str">
        <f>IF( ISBLANK('03.Muestra'!$E26),"",'03.Muestra'!$E26)</f>
        <v/>
      </c>
      <c r="D759" s="164" t="str">
        <f t="shared" si="39"/>
        <v/>
      </c>
      <c r="E759" s="133" t="str">
        <f t="shared" si="38"/>
        <v/>
      </c>
      <c r="F759" s="19"/>
      <c r="G759" s="19"/>
      <c r="H759" s="19"/>
      <c r="I759" s="19"/>
      <c r="J759" s="19"/>
      <c r="K759" s="19"/>
      <c r="L759" s="19"/>
      <c r="M759" s="19"/>
      <c r="N759" s="19"/>
      <c r="O759" s="19"/>
      <c r="P759" s="19"/>
      <c r="Q759" s="19"/>
      <c r="R759" s="19"/>
      <c r="S759" s="19"/>
      <c r="T759" s="19"/>
      <c r="U759" s="19"/>
      <c r="V759" s="19"/>
      <c r="W759" s="19"/>
      <c r="X759" s="19"/>
      <c r="Y759" s="19"/>
    </row>
    <row r="760" spans="2:25" ht="14.15" customHeight="1">
      <c r="B760" s="140" t="str">
        <f>IF( ISBLANK('03.Muestra'!$C27),"",'03.Muestra'!$C27)</f>
        <v/>
      </c>
      <c r="C760" s="140" t="str">
        <f>IF( ISBLANK('03.Muestra'!$E27),"",'03.Muestra'!$E27)</f>
        <v/>
      </c>
      <c r="D760" s="164" t="str">
        <f t="shared" si="39"/>
        <v/>
      </c>
      <c r="E760" s="133" t="str">
        <f t="shared" si="38"/>
        <v/>
      </c>
      <c r="F760" s="19"/>
      <c r="G760" s="19"/>
      <c r="H760" s="19"/>
      <c r="I760" s="19"/>
      <c r="J760" s="19"/>
      <c r="K760" s="19"/>
      <c r="L760" s="19"/>
      <c r="M760" s="19"/>
      <c r="N760" s="19"/>
      <c r="O760" s="19"/>
      <c r="P760" s="19"/>
      <c r="Q760" s="19"/>
      <c r="R760" s="19"/>
      <c r="S760" s="19"/>
      <c r="T760" s="19"/>
      <c r="U760" s="19"/>
      <c r="V760" s="19"/>
      <c r="W760" s="19"/>
      <c r="X760" s="19"/>
      <c r="Y760" s="19"/>
    </row>
    <row r="761" spans="2:25" ht="14.15" customHeight="1">
      <c r="B761" s="140" t="str">
        <f>IF( ISBLANK('03.Muestra'!$C28),"",'03.Muestra'!$C28)</f>
        <v/>
      </c>
      <c r="C761" s="140" t="str">
        <f>IF( ISBLANK('03.Muestra'!$E28),"",'03.Muestra'!$E28)</f>
        <v/>
      </c>
      <c r="D761" s="164" t="str">
        <f t="shared" si="39"/>
        <v/>
      </c>
      <c r="E761" s="133" t="str">
        <f t="shared" si="38"/>
        <v/>
      </c>
      <c r="F761" s="19"/>
      <c r="G761" s="19"/>
      <c r="H761" s="19"/>
      <c r="I761" s="19"/>
      <c r="J761" s="19"/>
      <c r="K761" s="19"/>
      <c r="L761" s="19"/>
      <c r="M761" s="19"/>
      <c r="N761" s="19"/>
      <c r="O761" s="19"/>
      <c r="P761" s="19"/>
      <c r="Q761" s="19"/>
      <c r="R761" s="19"/>
      <c r="S761" s="19"/>
      <c r="T761" s="19"/>
      <c r="U761" s="19"/>
      <c r="V761" s="19"/>
      <c r="W761" s="19"/>
      <c r="X761" s="19"/>
      <c r="Y761" s="19"/>
    </row>
    <row r="762" spans="2:25" ht="14.15" customHeight="1">
      <c r="B762" s="140" t="str">
        <f>IF( ISBLANK('03.Muestra'!$C29),"",'03.Muestra'!$C29)</f>
        <v/>
      </c>
      <c r="C762" s="140" t="str">
        <f>IF( ISBLANK('03.Muestra'!$E29),"",'03.Muestra'!$E29)</f>
        <v/>
      </c>
      <c r="D762" s="164" t="str">
        <f t="shared" si="39"/>
        <v/>
      </c>
      <c r="E762" s="133" t="str">
        <f t="shared" si="38"/>
        <v/>
      </c>
      <c r="F762" s="19"/>
      <c r="G762" s="19"/>
      <c r="H762" s="19"/>
      <c r="I762" s="19"/>
      <c r="J762" s="19"/>
      <c r="K762" s="19"/>
      <c r="L762" s="19"/>
      <c r="M762" s="19"/>
      <c r="N762" s="19"/>
      <c r="O762" s="19"/>
      <c r="P762" s="19"/>
      <c r="Q762" s="19"/>
      <c r="R762" s="19"/>
      <c r="S762" s="19"/>
      <c r="T762" s="19"/>
      <c r="U762" s="19"/>
      <c r="V762" s="19"/>
      <c r="W762" s="19"/>
      <c r="X762" s="19"/>
      <c r="Y762" s="19"/>
    </row>
    <row r="763" spans="2:25" ht="14.15" customHeight="1">
      <c r="B763" s="140" t="str">
        <f>IF( ISBLANK('03.Muestra'!$C30),"",'03.Muestra'!$C30)</f>
        <v/>
      </c>
      <c r="C763" s="140" t="str">
        <f>IF( ISBLANK('03.Muestra'!$E30),"",'03.Muestra'!$E30)</f>
        <v/>
      </c>
      <c r="D763" s="164" t="str">
        <f t="shared" si="39"/>
        <v/>
      </c>
      <c r="E763" s="133" t="str">
        <f t="shared" si="38"/>
        <v/>
      </c>
      <c r="F763" s="19"/>
      <c r="G763" s="19"/>
      <c r="H763" s="19"/>
      <c r="I763" s="19"/>
      <c r="J763" s="19"/>
      <c r="K763" s="19"/>
      <c r="L763" s="19"/>
      <c r="M763" s="19"/>
      <c r="N763" s="19"/>
      <c r="O763" s="19"/>
      <c r="P763" s="19"/>
      <c r="Q763" s="19"/>
      <c r="R763" s="19"/>
      <c r="S763" s="19"/>
      <c r="T763" s="19"/>
      <c r="U763" s="19"/>
      <c r="V763" s="19"/>
      <c r="W763" s="19"/>
      <c r="X763" s="19"/>
      <c r="Y763" s="19"/>
    </row>
    <row r="764" spans="2:25" ht="14.15" customHeight="1">
      <c r="B764" s="140" t="str">
        <f>IF( ISBLANK('03.Muestra'!$C31),"",'03.Muestra'!$C31)</f>
        <v/>
      </c>
      <c r="C764" s="140" t="str">
        <f>IF( ISBLANK('03.Muestra'!$E31),"",'03.Muestra'!$E31)</f>
        <v/>
      </c>
      <c r="D764" s="164" t="str">
        <f t="shared" si="39"/>
        <v/>
      </c>
      <c r="E764" s="133" t="str">
        <f t="shared" si="38"/>
        <v/>
      </c>
      <c r="F764" s="19"/>
      <c r="G764" s="19"/>
      <c r="H764" s="19"/>
      <c r="I764" s="19"/>
      <c r="J764" s="19"/>
      <c r="K764" s="19"/>
      <c r="L764" s="19"/>
      <c r="M764" s="19"/>
      <c r="N764" s="19"/>
      <c r="O764" s="19"/>
      <c r="P764" s="19"/>
      <c r="Q764" s="19"/>
      <c r="R764" s="19"/>
      <c r="S764" s="19"/>
      <c r="T764" s="19"/>
      <c r="U764" s="19"/>
      <c r="V764" s="19"/>
      <c r="W764" s="19"/>
      <c r="X764" s="19"/>
      <c r="Y764" s="19"/>
    </row>
    <row r="765" spans="2:25" ht="14.15" customHeight="1">
      <c r="B765" s="140" t="str">
        <f>IF( ISBLANK('03.Muestra'!$C32),"",'03.Muestra'!$C32)</f>
        <v/>
      </c>
      <c r="C765" s="140" t="str">
        <f>IF( ISBLANK('03.Muestra'!$E32),"",'03.Muestra'!$E32)</f>
        <v/>
      </c>
      <c r="D765" s="164" t="str">
        <f t="shared" si="39"/>
        <v/>
      </c>
      <c r="E765" s="133" t="str">
        <f t="shared" si="38"/>
        <v/>
      </c>
      <c r="F765" s="19"/>
      <c r="G765" s="19"/>
      <c r="H765" s="19"/>
      <c r="I765" s="19"/>
      <c r="J765" s="19"/>
      <c r="K765" s="19"/>
      <c r="L765" s="19"/>
      <c r="M765" s="19"/>
      <c r="N765" s="19"/>
      <c r="O765" s="19"/>
      <c r="P765" s="19"/>
      <c r="Q765" s="19"/>
      <c r="R765" s="19"/>
      <c r="S765" s="19"/>
      <c r="T765" s="19"/>
      <c r="U765" s="19"/>
      <c r="V765" s="19"/>
      <c r="W765" s="19"/>
      <c r="X765" s="19"/>
      <c r="Y765" s="19"/>
    </row>
    <row r="766" spans="2:25" ht="14.15" customHeight="1">
      <c r="B766" s="140" t="str">
        <f>IF( ISBLANK('03.Muestra'!$C33),"",'03.Muestra'!$C33)</f>
        <v/>
      </c>
      <c r="C766" s="140" t="str">
        <f>IF( ISBLANK('03.Muestra'!$E33),"",'03.Muestra'!$E33)</f>
        <v/>
      </c>
      <c r="D766" s="164" t="str">
        <f t="shared" si="39"/>
        <v/>
      </c>
      <c r="E766" s="133" t="str">
        <f t="shared" si="38"/>
        <v/>
      </c>
      <c r="F766" s="19"/>
      <c r="G766" s="19"/>
      <c r="H766" s="19"/>
      <c r="I766" s="19"/>
      <c r="J766" s="19"/>
      <c r="K766" s="19"/>
      <c r="L766" s="19"/>
      <c r="M766" s="19"/>
      <c r="N766" s="19"/>
      <c r="O766" s="19"/>
      <c r="P766" s="19"/>
      <c r="Q766" s="19"/>
      <c r="R766" s="19"/>
      <c r="S766" s="19"/>
      <c r="T766" s="19"/>
      <c r="U766" s="19"/>
      <c r="V766" s="19"/>
      <c r="W766" s="19"/>
      <c r="X766" s="19"/>
      <c r="Y766" s="19"/>
    </row>
    <row r="767" spans="2:25" ht="14.15" customHeight="1">
      <c r="B767" s="140" t="str">
        <f>IF( ISBLANK('03.Muestra'!$C34),"",'03.Muestra'!$C34)</f>
        <v/>
      </c>
      <c r="C767" s="140" t="str">
        <f>IF( ISBLANK('03.Muestra'!$E34),"",'03.Muestra'!$E34)</f>
        <v/>
      </c>
      <c r="D767" s="164" t="str">
        <f t="shared" si="39"/>
        <v/>
      </c>
      <c r="E767" s="133" t="str">
        <f t="shared" si="38"/>
        <v/>
      </c>
      <c r="F767" s="19"/>
      <c r="G767" s="19"/>
      <c r="H767" s="19"/>
      <c r="I767" s="19"/>
      <c r="J767" s="19"/>
      <c r="K767" s="19"/>
      <c r="L767" s="19"/>
      <c r="M767" s="19"/>
      <c r="N767" s="19"/>
      <c r="O767" s="19"/>
      <c r="P767" s="19"/>
      <c r="Q767" s="19"/>
      <c r="R767" s="19"/>
      <c r="S767" s="19"/>
      <c r="T767" s="19"/>
      <c r="U767" s="19"/>
      <c r="V767" s="19"/>
      <c r="W767" s="19"/>
      <c r="X767" s="19"/>
      <c r="Y767" s="19"/>
    </row>
    <row r="768" spans="2:25" ht="14.15" customHeight="1">
      <c r="B768" s="140" t="str">
        <f>IF( ISBLANK('03.Muestra'!$C35),"",'03.Muestra'!$C35)</f>
        <v/>
      </c>
      <c r="C768" s="140" t="str">
        <f>IF( ISBLANK('03.Muestra'!$E35),"",'03.Muestra'!$E35)</f>
        <v/>
      </c>
      <c r="D768" s="164" t="str">
        <f t="shared" si="39"/>
        <v/>
      </c>
      <c r="E768" s="133" t="str">
        <f t="shared" si="38"/>
        <v/>
      </c>
      <c r="G768" s="19"/>
      <c r="H768" s="19"/>
      <c r="I768" s="19"/>
      <c r="J768" s="19"/>
      <c r="K768" s="19"/>
      <c r="L768" s="19"/>
      <c r="M768" s="19"/>
      <c r="N768" s="19"/>
      <c r="O768" s="19"/>
      <c r="P768" s="19"/>
      <c r="Q768" s="19"/>
      <c r="R768" s="19"/>
      <c r="S768" s="19"/>
      <c r="T768" s="19"/>
      <c r="U768" s="19"/>
      <c r="V768" s="19"/>
      <c r="W768" s="19"/>
      <c r="X768" s="19"/>
      <c r="Y768" s="19"/>
    </row>
    <row r="769" spans="2:25" ht="14.15" customHeight="1">
      <c r="B769" s="140" t="str">
        <f>IF( ISBLANK('03.Muestra'!$C36),"",'03.Muestra'!$C36)</f>
        <v/>
      </c>
      <c r="C769" s="140" t="str">
        <f>IF( ISBLANK('03.Muestra'!$E36),"",'03.Muestra'!$E36)</f>
        <v/>
      </c>
      <c r="D769" s="164" t="str">
        <f t="shared" si="39"/>
        <v/>
      </c>
      <c r="E769" s="133" t="str">
        <f t="shared" si="38"/>
        <v/>
      </c>
      <c r="G769" s="19"/>
      <c r="H769" s="19"/>
      <c r="I769" s="19"/>
      <c r="J769" s="19"/>
      <c r="K769" s="19"/>
      <c r="L769" s="19"/>
      <c r="M769" s="19"/>
      <c r="N769" s="19"/>
      <c r="O769" s="19"/>
      <c r="P769" s="19"/>
      <c r="Q769" s="19"/>
      <c r="R769" s="19"/>
      <c r="S769" s="19"/>
      <c r="T769" s="19"/>
      <c r="U769" s="19"/>
      <c r="V769" s="19"/>
      <c r="W769" s="19"/>
      <c r="X769" s="19"/>
      <c r="Y769" s="19"/>
    </row>
    <row r="770" spans="2:25" ht="14.15" customHeight="1">
      <c r="B770" s="140" t="str">
        <f>IF( ISBLANK('03.Muestra'!$C37),"",'03.Muestra'!$C37)</f>
        <v/>
      </c>
      <c r="C770" s="140" t="str">
        <f>IF( ISBLANK('03.Muestra'!$E37),"",'03.Muestra'!$E37)</f>
        <v/>
      </c>
      <c r="D770" s="164" t="str">
        <f t="shared" si="39"/>
        <v/>
      </c>
      <c r="E770" s="133" t="str">
        <f t="shared" si="38"/>
        <v/>
      </c>
      <c r="G770" s="19"/>
      <c r="H770" s="19"/>
      <c r="I770" s="19"/>
      <c r="J770" s="19"/>
      <c r="K770" s="19"/>
      <c r="L770" s="19"/>
      <c r="M770" s="19"/>
      <c r="N770" s="19"/>
      <c r="O770" s="19"/>
      <c r="P770" s="19"/>
      <c r="Q770" s="19"/>
      <c r="R770" s="19"/>
      <c r="S770" s="19"/>
      <c r="T770" s="19"/>
      <c r="U770" s="19"/>
      <c r="V770" s="19"/>
      <c r="W770" s="19"/>
      <c r="X770" s="19"/>
      <c r="Y770" s="19"/>
    </row>
    <row r="771" spans="2:25" ht="14.15" customHeight="1">
      <c r="B771" s="140" t="str">
        <f>IF( ISBLANK('03.Muestra'!$C38),"",'03.Muestra'!$C38)</f>
        <v/>
      </c>
      <c r="C771" s="140" t="str">
        <f>IF( ISBLANK('03.Muestra'!$E38),"",'03.Muestra'!$E38)</f>
        <v/>
      </c>
      <c r="D771" s="164" t="str">
        <f t="shared" si="39"/>
        <v/>
      </c>
      <c r="E771" s="133" t="str">
        <f t="shared" si="38"/>
        <v/>
      </c>
      <c r="G771" s="19"/>
      <c r="H771" s="19"/>
      <c r="I771" s="19"/>
      <c r="J771" s="19"/>
      <c r="K771" s="19"/>
      <c r="L771" s="19"/>
      <c r="M771" s="19"/>
      <c r="N771" s="19"/>
      <c r="O771" s="19"/>
      <c r="P771" s="19"/>
      <c r="Q771" s="19"/>
      <c r="R771" s="19"/>
      <c r="S771" s="19"/>
      <c r="T771" s="19"/>
      <c r="U771" s="19"/>
      <c r="V771" s="19"/>
      <c r="W771" s="19"/>
      <c r="X771" s="19"/>
      <c r="Y771" s="19"/>
    </row>
    <row r="772" spans="2:25" ht="14.15" customHeight="1">
      <c r="B772" s="140" t="str">
        <f>IF( ISBLANK('03.Muestra'!$C39),"",'03.Muestra'!$C39)</f>
        <v/>
      </c>
      <c r="C772" s="140" t="str">
        <f>IF( ISBLANK('03.Muestra'!$E39),"",'03.Muestra'!$E39)</f>
        <v/>
      </c>
      <c r="D772" s="164" t="str">
        <f t="shared" si="39"/>
        <v/>
      </c>
      <c r="E772" s="133" t="str">
        <f t="shared" si="38"/>
        <v/>
      </c>
      <c r="G772" s="19"/>
      <c r="H772" s="19"/>
      <c r="I772" s="19"/>
      <c r="J772" s="19"/>
      <c r="K772" s="19"/>
      <c r="L772" s="19"/>
      <c r="M772" s="19"/>
      <c r="N772" s="19"/>
      <c r="O772" s="19"/>
      <c r="P772" s="19"/>
      <c r="Q772" s="19"/>
      <c r="R772" s="19"/>
      <c r="S772" s="19"/>
      <c r="T772" s="19"/>
      <c r="U772" s="19"/>
      <c r="V772" s="19"/>
      <c r="W772" s="19"/>
      <c r="X772" s="19"/>
      <c r="Y772" s="19"/>
    </row>
    <row r="773" spans="2:25" ht="14.15" customHeight="1">
      <c r="B773" s="140" t="str">
        <f>IF( ISBLANK('03.Muestra'!$C40),"",'03.Muestra'!$C40)</f>
        <v/>
      </c>
      <c r="C773" s="140" t="str">
        <f>IF( ISBLANK('03.Muestra'!$E40),"",'03.Muestra'!$E40)</f>
        <v/>
      </c>
      <c r="D773" s="164" t="str">
        <f t="shared" si="39"/>
        <v/>
      </c>
      <c r="E773" s="133" t="str">
        <f t="shared" si="38"/>
        <v/>
      </c>
      <c r="G773" s="19"/>
      <c r="H773" s="19"/>
      <c r="I773" s="19"/>
      <c r="J773" s="19"/>
      <c r="K773" s="19"/>
      <c r="L773" s="19"/>
      <c r="M773" s="19"/>
      <c r="N773" s="19"/>
      <c r="O773" s="19"/>
      <c r="P773" s="19"/>
      <c r="Q773" s="19"/>
      <c r="R773" s="19"/>
      <c r="S773" s="19"/>
      <c r="T773" s="19"/>
      <c r="U773" s="19"/>
      <c r="V773" s="19"/>
      <c r="W773" s="19"/>
      <c r="X773" s="19"/>
      <c r="Y773" s="19"/>
    </row>
    <row r="774" spans="2:25" ht="14.15" customHeight="1">
      <c r="B774" s="140" t="str">
        <f>IF( ISBLANK('03.Muestra'!$C41),"",'03.Muestra'!$C41)</f>
        <v/>
      </c>
      <c r="C774" s="140" t="str">
        <f>IF( ISBLANK('03.Muestra'!$E41),"",'03.Muestra'!$E41)</f>
        <v/>
      </c>
      <c r="D774" s="164" t="str">
        <f t="shared" si="39"/>
        <v/>
      </c>
      <c r="E774" s="133" t="str">
        <f t="shared" si="38"/>
        <v/>
      </c>
      <c r="F774" s="153"/>
      <c r="G774" s="19"/>
      <c r="H774" s="19"/>
      <c r="I774" s="19"/>
      <c r="J774" s="19"/>
      <c r="K774" s="19"/>
      <c r="L774" s="19"/>
      <c r="M774" s="19"/>
      <c r="N774" s="19"/>
      <c r="O774" s="19"/>
      <c r="P774" s="19"/>
      <c r="Q774" s="19"/>
      <c r="R774" s="19"/>
      <c r="S774" s="19"/>
      <c r="T774" s="19"/>
      <c r="U774" s="19"/>
      <c r="V774" s="19"/>
      <c r="W774" s="19"/>
      <c r="X774" s="19"/>
      <c r="Y774" s="19"/>
    </row>
    <row r="775" spans="2:25" ht="14.15" customHeight="1">
      <c r="B775" s="140" t="str">
        <f>IF( ISBLANK('03.Muestra'!$C42),"",'03.Muestra'!$C42)</f>
        <v/>
      </c>
      <c r="C775" s="140" t="str">
        <f>IF( ISBLANK('03.Muestra'!$E42),"",'03.Muestra'!$E42)</f>
        <v/>
      </c>
      <c r="D775" s="164" t="str">
        <f t="shared" si="39"/>
        <v/>
      </c>
      <c r="E775" s="133" t="str">
        <f t="shared" si="38"/>
        <v/>
      </c>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33"/>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33"/>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33"/>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33"/>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33"/>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33"/>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33"/>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33"/>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33"/>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33"/>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33"/>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33"/>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33"/>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33"/>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33"/>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33"/>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33"/>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33"/>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33"/>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33"/>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33"/>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33"/>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33"/>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33"/>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33"/>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33"/>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33"/>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33"/>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33"/>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33"/>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33"/>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33"/>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33"/>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33"/>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33"/>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33"/>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33"/>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33"/>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33"/>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33"/>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33"/>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33"/>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33"/>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33"/>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33"/>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33"/>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33"/>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33"/>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33"/>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33"/>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33"/>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33"/>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33"/>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33"/>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33"/>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33"/>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33"/>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33"/>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33"/>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33"/>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33"/>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33"/>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33"/>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33"/>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33"/>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33"/>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33"/>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33"/>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33"/>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33"/>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33"/>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33"/>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33"/>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33"/>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33"/>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33"/>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33"/>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33"/>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33"/>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33"/>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33"/>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33"/>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33"/>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33"/>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33"/>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33"/>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33"/>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33"/>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33"/>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33"/>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33"/>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33"/>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33"/>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33"/>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33"/>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33"/>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33"/>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33"/>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33"/>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33"/>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33"/>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33"/>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33"/>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33"/>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33"/>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33"/>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33"/>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33"/>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33"/>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33"/>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33"/>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33"/>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33"/>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33"/>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33"/>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33"/>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33"/>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33"/>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33"/>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33"/>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33"/>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33"/>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33"/>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33"/>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33"/>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33"/>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33"/>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33"/>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33"/>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33"/>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33"/>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33"/>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33"/>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33"/>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33"/>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33"/>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33"/>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33"/>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33"/>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33"/>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33"/>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33"/>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33"/>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33"/>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33"/>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33"/>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33"/>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33"/>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33"/>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33"/>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33"/>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33"/>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33"/>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33"/>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33"/>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33"/>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33"/>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33"/>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33"/>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33"/>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33"/>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33"/>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33"/>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33"/>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33"/>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33"/>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33"/>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33"/>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33"/>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33"/>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33"/>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33"/>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33"/>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33"/>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33"/>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33"/>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33"/>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33"/>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33"/>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33"/>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33"/>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33"/>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33"/>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33"/>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33"/>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33"/>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33"/>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33"/>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33"/>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33"/>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33"/>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33"/>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33"/>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33"/>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33"/>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33"/>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33"/>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33"/>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33"/>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33"/>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33"/>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33"/>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33"/>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33"/>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33"/>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33"/>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33"/>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33"/>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33"/>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33"/>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33"/>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33"/>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33"/>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33"/>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33"/>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33"/>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33"/>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33"/>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33"/>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33"/>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33"/>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33"/>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33"/>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33"/>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33"/>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33"/>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33"/>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33"/>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33"/>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33"/>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33"/>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33"/>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33"/>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33"/>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33"/>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33"/>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33"/>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33"/>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33"/>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33"/>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33"/>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33"/>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33"/>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33"/>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33"/>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33"/>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33"/>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33"/>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33"/>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33"/>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33"/>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33"/>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33"/>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33"/>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33"/>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33"/>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33"/>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33"/>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33"/>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33"/>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33"/>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33"/>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33"/>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33"/>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33"/>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33"/>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33"/>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33"/>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33"/>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33"/>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33"/>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33"/>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33"/>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33"/>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33"/>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33"/>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33"/>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33"/>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33"/>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33"/>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33"/>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33"/>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33"/>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33"/>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33"/>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33"/>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33"/>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33"/>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33"/>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33"/>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33"/>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33"/>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33"/>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33"/>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33"/>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33"/>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33"/>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33"/>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33"/>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33"/>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33"/>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33"/>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33"/>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33"/>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33"/>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33"/>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33"/>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33"/>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33"/>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33"/>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33"/>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33"/>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33"/>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33"/>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33"/>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33"/>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33"/>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33"/>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33"/>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33"/>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33"/>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33"/>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33"/>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33"/>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33"/>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33"/>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33"/>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33"/>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2" customHeight="1">
      <c r="B1104" s="19"/>
      <c r="C1104" s="19"/>
      <c r="D1104" s="133"/>
      <c r="E1104" s="133"/>
      <c r="F1104" s="19"/>
      <c r="G1104" s="19"/>
      <c r="H1104" s="19"/>
      <c r="I1104" s="19"/>
      <c r="J1104" s="19"/>
      <c r="K1104" s="19"/>
      <c r="L1104" s="19"/>
      <c r="M1104" s="19"/>
      <c r="N1104" s="19"/>
      <c r="O1104" s="19"/>
      <c r="P1104" s="19"/>
      <c r="Q1104" s="19"/>
      <c r="R1104" s="19"/>
      <c r="S1104" s="19"/>
      <c r="T1104" s="19"/>
      <c r="U1104" s="19"/>
      <c r="V1104" s="19"/>
      <c r="W1104" s="19"/>
      <c r="X1104" s="19"/>
      <c r="Y1104" s="19"/>
    </row>
    <row r="1105" spans="2:25" ht="12" customHeight="1">
      <c r="B1105" s="19"/>
      <c r="C1105" s="19"/>
      <c r="D1105" s="133"/>
      <c r="E1105" s="133"/>
      <c r="F1105" s="19"/>
      <c r="G1105" s="19"/>
      <c r="H1105" s="19"/>
      <c r="I1105" s="19"/>
      <c r="J1105" s="19"/>
      <c r="K1105" s="19"/>
      <c r="L1105" s="19"/>
      <c r="M1105" s="19"/>
      <c r="N1105" s="19"/>
      <c r="O1105" s="19"/>
      <c r="P1105" s="19"/>
      <c r="Q1105" s="19"/>
      <c r="R1105" s="19"/>
      <c r="S1105" s="19"/>
      <c r="T1105" s="19"/>
      <c r="U1105" s="19"/>
      <c r="V1105" s="19"/>
      <c r="W1105" s="19"/>
      <c r="X1105" s="19"/>
      <c r="Y1105" s="19"/>
    </row>
    <row r="1106" spans="2:25" ht="12" customHeight="1">
      <c r="B1106" s="19"/>
      <c r="C1106" s="19"/>
      <c r="D1106" s="133"/>
      <c r="E1106" s="133"/>
      <c r="F1106" s="19"/>
      <c r="G1106" s="19"/>
      <c r="H1106" s="19"/>
      <c r="I1106" s="19"/>
      <c r="J1106" s="19"/>
      <c r="K1106" s="19"/>
      <c r="L1106" s="19"/>
      <c r="M1106" s="19"/>
      <c r="N1106" s="19"/>
      <c r="O1106" s="19"/>
      <c r="P1106" s="19"/>
      <c r="Q1106" s="19"/>
      <c r="R1106" s="19"/>
      <c r="S1106" s="19"/>
      <c r="T1106" s="19"/>
      <c r="U1106" s="19"/>
      <c r="V1106" s="19"/>
      <c r="W1106" s="19"/>
      <c r="X1106" s="19"/>
      <c r="Y1106" s="19"/>
    </row>
    <row r="1107" spans="2:25" ht="12" customHeight="1">
      <c r="B1107" s="19"/>
      <c r="C1107" s="19"/>
      <c r="D1107" s="133"/>
      <c r="E1107" s="133"/>
      <c r="F1107" s="19"/>
      <c r="G1107" s="19"/>
      <c r="H1107" s="19"/>
      <c r="I1107" s="19"/>
      <c r="J1107" s="19"/>
      <c r="K1107" s="19"/>
      <c r="L1107" s="19"/>
      <c r="M1107" s="19"/>
      <c r="N1107" s="19"/>
      <c r="O1107" s="19"/>
      <c r="P1107" s="19"/>
      <c r="Q1107" s="19"/>
      <c r="R1107" s="19"/>
      <c r="S1107" s="19"/>
      <c r="T1107" s="19"/>
      <c r="U1107" s="19"/>
      <c r="V1107" s="19"/>
      <c r="W1107" s="19"/>
      <c r="X1107" s="19"/>
      <c r="Y1107" s="19"/>
    </row>
    <row r="1108" spans="2:25" ht="12" customHeight="1">
      <c r="B1108" s="19"/>
      <c r="C1108" s="19"/>
      <c r="D1108" s="133"/>
      <c r="E1108" s="133"/>
      <c r="F1108" s="19"/>
      <c r="G1108" s="19"/>
      <c r="H1108" s="19"/>
      <c r="I1108" s="19"/>
      <c r="J1108" s="19"/>
      <c r="K1108" s="19"/>
      <c r="L1108" s="19"/>
      <c r="M1108" s="19"/>
      <c r="N1108" s="19"/>
      <c r="O1108" s="19"/>
      <c r="P1108" s="19"/>
      <c r="Q1108" s="19"/>
      <c r="R1108" s="19"/>
      <c r="S1108" s="19"/>
      <c r="T1108" s="19"/>
      <c r="U1108" s="19"/>
      <c r="V1108" s="19"/>
      <c r="W1108" s="19"/>
      <c r="X1108" s="19"/>
      <c r="Y1108" s="19"/>
    </row>
    <row r="1109" spans="2:25" ht="12" customHeight="1">
      <c r="B1109" s="19"/>
      <c r="C1109" s="19"/>
      <c r="D1109" s="133"/>
      <c r="E1109" s="133"/>
      <c r="F1109" s="19"/>
      <c r="G1109" s="19"/>
      <c r="H1109" s="19"/>
      <c r="I1109" s="19"/>
      <c r="J1109" s="19"/>
      <c r="K1109" s="19"/>
      <c r="L1109" s="19"/>
      <c r="M1109" s="19"/>
      <c r="N1109" s="19"/>
      <c r="O1109" s="19"/>
      <c r="P1109" s="19"/>
      <c r="Q1109" s="19"/>
      <c r="R1109" s="19"/>
      <c r="S1109" s="19"/>
      <c r="T1109" s="19"/>
      <c r="U1109" s="19"/>
      <c r="V1109" s="19"/>
      <c r="W1109" s="19"/>
      <c r="X1109" s="19"/>
      <c r="Y1109" s="19"/>
    </row>
    <row r="1110" spans="2:25" ht="12" customHeight="1">
      <c r="B1110" s="19"/>
      <c r="C1110" s="19"/>
      <c r="D1110" s="133"/>
      <c r="E1110" s="133"/>
      <c r="F1110" s="19"/>
      <c r="G1110" s="19"/>
      <c r="H1110" s="19"/>
      <c r="I1110" s="19"/>
      <c r="J1110" s="19"/>
      <c r="K1110" s="19"/>
      <c r="L1110" s="19"/>
      <c r="M1110" s="19"/>
      <c r="N1110" s="19"/>
      <c r="O1110" s="19"/>
      <c r="P1110" s="19"/>
      <c r="Q1110" s="19"/>
      <c r="R1110" s="19"/>
      <c r="S1110" s="19"/>
      <c r="T1110" s="19"/>
      <c r="U1110" s="19"/>
      <c r="V1110" s="19"/>
      <c r="W1110" s="19"/>
      <c r="X1110" s="19"/>
      <c r="Y1110" s="19"/>
    </row>
    <row r="1111" spans="2:25" ht="12" customHeight="1">
      <c r="B1111" s="19"/>
      <c r="C1111" s="19"/>
      <c r="D1111" s="133"/>
      <c r="E1111" s="133"/>
      <c r="F1111" s="19"/>
      <c r="G1111" s="19"/>
      <c r="H1111" s="19"/>
      <c r="I1111" s="19"/>
      <c r="J1111" s="19"/>
      <c r="K1111" s="19"/>
      <c r="L1111" s="19"/>
      <c r="M1111" s="19"/>
      <c r="N1111" s="19"/>
      <c r="O1111" s="19"/>
      <c r="P1111" s="19"/>
      <c r="Q1111" s="19"/>
      <c r="R1111" s="19"/>
      <c r="S1111" s="19"/>
      <c r="T1111" s="19"/>
      <c r="U1111" s="19"/>
      <c r="V1111" s="19"/>
      <c r="W1111" s="19"/>
      <c r="X1111" s="19"/>
      <c r="Y1111" s="19"/>
    </row>
    <row r="1112" spans="2:25" ht="12" customHeight="1">
      <c r="B1112" s="19"/>
      <c r="C1112" s="19"/>
      <c r="D1112" s="133"/>
      <c r="E1112" s="133"/>
      <c r="F1112" s="19"/>
      <c r="G1112" s="19"/>
      <c r="H1112" s="19"/>
      <c r="I1112" s="19"/>
      <c r="J1112" s="19"/>
      <c r="K1112" s="19"/>
      <c r="L1112" s="19"/>
      <c r="M1112" s="19"/>
      <c r="N1112" s="19"/>
      <c r="O1112" s="19"/>
      <c r="P1112" s="19"/>
      <c r="Q1112" s="19"/>
      <c r="R1112" s="19"/>
      <c r="S1112" s="19"/>
      <c r="T1112" s="19"/>
      <c r="U1112" s="19"/>
      <c r="V1112" s="19"/>
      <c r="W1112" s="19"/>
      <c r="X1112" s="19"/>
      <c r="Y1112" s="19"/>
    </row>
    <row r="1113" spans="2:25" ht="12" customHeight="1">
      <c r="B1113" s="19"/>
      <c r="C1113" s="19"/>
      <c r="D1113" s="133"/>
      <c r="E1113" s="133"/>
      <c r="F1113" s="19"/>
      <c r="G1113" s="19"/>
      <c r="H1113" s="19"/>
      <c r="I1113" s="19"/>
      <c r="J1113" s="19"/>
      <c r="K1113" s="19"/>
      <c r="L1113" s="19"/>
      <c r="M1113" s="19"/>
      <c r="N1113" s="19"/>
      <c r="O1113" s="19"/>
      <c r="P1113" s="19"/>
      <c r="Q1113" s="19"/>
      <c r="R1113" s="19"/>
      <c r="S1113" s="19"/>
      <c r="T1113" s="19"/>
      <c r="U1113" s="19"/>
      <c r="V1113" s="19"/>
      <c r="W1113" s="19"/>
      <c r="X1113" s="19"/>
      <c r="Y1113" s="19"/>
    </row>
    <row r="1114" spans="2:25" ht="12" customHeight="1">
      <c r="B1114" s="19"/>
      <c r="C1114" s="19"/>
      <c r="D1114" s="133"/>
      <c r="E1114" s="133"/>
      <c r="F1114" s="19"/>
      <c r="G1114" s="19"/>
      <c r="H1114" s="19"/>
      <c r="I1114" s="19"/>
      <c r="J1114" s="19"/>
      <c r="K1114" s="19"/>
      <c r="L1114" s="19"/>
      <c r="M1114" s="19"/>
      <c r="N1114" s="19"/>
      <c r="O1114" s="19"/>
      <c r="P1114" s="19"/>
      <c r="Q1114" s="19"/>
      <c r="R1114" s="19"/>
      <c r="S1114" s="19"/>
      <c r="T1114" s="19"/>
      <c r="U1114" s="19"/>
      <c r="V1114" s="19"/>
      <c r="W1114" s="19"/>
      <c r="X1114" s="19"/>
      <c r="Y1114" s="19"/>
    </row>
    <row r="1115" spans="2:25" ht="12" customHeight="1">
      <c r="B1115" s="19"/>
      <c r="C1115" s="19"/>
      <c r="D1115" s="133"/>
      <c r="E1115" s="133"/>
      <c r="F1115" s="19"/>
      <c r="G1115" s="19"/>
      <c r="H1115" s="19"/>
      <c r="I1115" s="19"/>
      <c r="J1115" s="19"/>
      <c r="K1115" s="19"/>
      <c r="L1115" s="19"/>
      <c r="M1115" s="19"/>
      <c r="N1115" s="19"/>
      <c r="O1115" s="19"/>
      <c r="P1115" s="19"/>
      <c r="Q1115" s="19"/>
      <c r="R1115" s="19"/>
      <c r="S1115" s="19"/>
      <c r="T1115" s="19"/>
      <c r="U1115" s="19"/>
      <c r="V1115" s="19"/>
      <c r="W1115" s="19"/>
      <c r="X1115" s="19"/>
      <c r="Y1115" s="19"/>
    </row>
    <row r="1116" spans="2:25" ht="12" customHeight="1">
      <c r="B1116" s="19"/>
      <c r="C1116" s="19"/>
      <c r="D1116" s="133"/>
      <c r="E1116" s="133"/>
      <c r="F1116" s="19"/>
      <c r="G1116" s="19"/>
      <c r="H1116" s="19"/>
      <c r="I1116" s="19"/>
      <c r="J1116" s="19"/>
      <c r="K1116" s="19"/>
      <c r="L1116" s="19"/>
      <c r="M1116" s="19"/>
      <c r="N1116" s="19"/>
      <c r="O1116" s="19"/>
      <c r="P1116" s="19"/>
      <c r="Q1116" s="19"/>
      <c r="R1116" s="19"/>
      <c r="S1116" s="19"/>
      <c r="T1116" s="19"/>
      <c r="U1116" s="19"/>
      <c r="V1116" s="19"/>
      <c r="W1116" s="19"/>
      <c r="X1116" s="19"/>
      <c r="Y1116" s="19"/>
    </row>
    <row r="1117" spans="2:25" ht="12" customHeight="1">
      <c r="B1117" s="19"/>
      <c r="C1117" s="19"/>
      <c r="D1117" s="133"/>
      <c r="E1117" s="133"/>
      <c r="F1117" s="19"/>
      <c r="G1117" s="19"/>
      <c r="H1117" s="19"/>
      <c r="I1117" s="19"/>
      <c r="J1117" s="19"/>
      <c r="K1117" s="19"/>
      <c r="L1117" s="19"/>
      <c r="M1117" s="19"/>
      <c r="N1117" s="19"/>
      <c r="O1117" s="19"/>
      <c r="P1117" s="19"/>
      <c r="Q1117" s="19"/>
      <c r="R1117" s="19"/>
      <c r="S1117" s="19"/>
      <c r="T1117" s="19"/>
      <c r="U1117" s="19"/>
      <c r="V1117" s="19"/>
      <c r="W1117" s="19"/>
      <c r="X1117" s="19"/>
      <c r="Y1117" s="19"/>
    </row>
    <row r="1118" spans="2:25" ht="12" customHeight="1">
      <c r="B1118" s="19"/>
      <c r="C1118" s="19"/>
      <c r="D1118" s="133"/>
      <c r="E1118" s="133"/>
      <c r="F1118" s="19"/>
      <c r="G1118" s="19"/>
      <c r="H1118" s="19"/>
      <c r="I1118" s="19"/>
      <c r="J1118" s="19"/>
      <c r="K1118" s="19"/>
      <c r="L1118" s="19"/>
      <c r="M1118" s="19"/>
      <c r="N1118" s="19"/>
      <c r="O1118" s="19"/>
      <c r="P1118" s="19"/>
      <c r="Q1118" s="19"/>
      <c r="R1118" s="19"/>
      <c r="S1118" s="19"/>
      <c r="T1118" s="19"/>
      <c r="U1118" s="19"/>
      <c r="V1118" s="19"/>
      <c r="W1118" s="19"/>
      <c r="X1118" s="19"/>
      <c r="Y1118" s="19"/>
    </row>
    <row r="1119" spans="2:25" ht="12" customHeight="1">
      <c r="B1119" s="19"/>
      <c r="C1119" s="19"/>
      <c r="D1119" s="133"/>
      <c r="E1119" s="133"/>
      <c r="F1119" s="19"/>
      <c r="G1119" s="19"/>
      <c r="H1119" s="19"/>
      <c r="I1119" s="19"/>
      <c r="J1119" s="19"/>
      <c r="K1119" s="19"/>
      <c r="L1119" s="19"/>
      <c r="M1119" s="19"/>
      <c r="N1119" s="19"/>
      <c r="O1119" s="19"/>
      <c r="P1119" s="19"/>
      <c r="Q1119" s="19"/>
      <c r="R1119" s="19"/>
      <c r="S1119" s="19"/>
      <c r="T1119" s="19"/>
      <c r="U1119" s="19"/>
      <c r="V1119" s="19"/>
      <c r="W1119" s="19"/>
      <c r="X1119" s="19"/>
      <c r="Y1119" s="19"/>
    </row>
    <row r="1120" spans="2:25" ht="12" customHeight="1">
      <c r="B1120" s="19"/>
      <c r="C1120" s="19"/>
      <c r="D1120" s="133"/>
      <c r="E1120" s="133"/>
      <c r="F1120" s="19"/>
      <c r="G1120" s="19"/>
      <c r="H1120" s="19"/>
      <c r="I1120" s="19"/>
      <c r="J1120" s="19"/>
      <c r="K1120" s="19"/>
      <c r="L1120" s="19"/>
      <c r="M1120" s="19"/>
      <c r="N1120" s="19"/>
      <c r="O1120" s="19"/>
      <c r="P1120" s="19"/>
      <c r="Q1120" s="19"/>
      <c r="R1120" s="19"/>
      <c r="S1120" s="19"/>
      <c r="T1120" s="19"/>
      <c r="U1120" s="19"/>
      <c r="V1120" s="19"/>
      <c r="W1120" s="19"/>
      <c r="X1120" s="19"/>
      <c r="Y1120" s="19"/>
    </row>
    <row r="1121" spans="2:25" ht="12" customHeight="1">
      <c r="B1121" s="19"/>
      <c r="C1121" s="19"/>
      <c r="D1121" s="133"/>
      <c r="E1121" s="133"/>
      <c r="F1121" s="19"/>
      <c r="G1121" s="19"/>
      <c r="H1121" s="19"/>
      <c r="I1121" s="19"/>
      <c r="J1121" s="19"/>
      <c r="K1121" s="19"/>
      <c r="L1121" s="19"/>
      <c r="M1121" s="19"/>
      <c r="N1121" s="19"/>
      <c r="O1121" s="19"/>
      <c r="P1121" s="19"/>
      <c r="Q1121" s="19"/>
      <c r="R1121" s="19"/>
      <c r="S1121" s="19"/>
      <c r="T1121" s="19"/>
      <c r="U1121" s="19"/>
      <c r="V1121" s="19"/>
      <c r="W1121" s="19"/>
      <c r="X1121" s="19"/>
      <c r="Y1121" s="19"/>
    </row>
    <row r="1122" spans="2:25" ht="12" customHeight="1">
      <c r="B1122" s="19"/>
      <c r="C1122" s="19"/>
      <c r="D1122" s="133"/>
      <c r="E1122" s="133"/>
      <c r="F1122" s="19"/>
      <c r="G1122" s="19"/>
      <c r="H1122" s="19"/>
      <c r="I1122" s="19"/>
      <c r="J1122" s="19"/>
      <c r="K1122" s="19"/>
      <c r="L1122" s="19"/>
      <c r="M1122" s="19"/>
      <c r="N1122" s="19"/>
      <c r="O1122" s="19"/>
      <c r="P1122" s="19"/>
      <c r="Q1122" s="19"/>
      <c r="R1122" s="19"/>
      <c r="S1122" s="19"/>
      <c r="T1122" s="19"/>
      <c r="U1122" s="19"/>
      <c r="V1122" s="19"/>
      <c r="W1122" s="19"/>
      <c r="X1122" s="19"/>
      <c r="Y1122" s="19"/>
    </row>
    <row r="1123" spans="2:25" ht="12" customHeight="1">
      <c r="B1123" s="19"/>
      <c r="C1123" s="19"/>
      <c r="D1123" s="133"/>
      <c r="E1123" s="133"/>
      <c r="F1123" s="19"/>
      <c r="G1123" s="19"/>
      <c r="H1123" s="19"/>
      <c r="I1123" s="19"/>
      <c r="J1123" s="19"/>
      <c r="K1123" s="19"/>
      <c r="L1123" s="19"/>
      <c r="M1123" s="19"/>
      <c r="N1123" s="19"/>
      <c r="O1123" s="19"/>
      <c r="P1123" s="19"/>
      <c r="Q1123" s="19"/>
      <c r="R1123" s="19"/>
      <c r="S1123" s="19"/>
      <c r="T1123" s="19"/>
      <c r="U1123" s="19"/>
      <c r="V1123" s="19"/>
      <c r="W1123" s="19"/>
      <c r="X1123" s="19"/>
      <c r="Y1123" s="19"/>
    </row>
    <row r="1124" spans="2:25" ht="12" customHeight="1">
      <c r="B1124" s="19"/>
      <c r="C1124" s="19"/>
      <c r="D1124" s="133"/>
      <c r="E1124" s="133"/>
      <c r="F1124" s="19"/>
      <c r="G1124" s="19"/>
      <c r="H1124" s="19"/>
      <c r="I1124" s="19"/>
      <c r="J1124" s="19"/>
      <c r="K1124" s="19"/>
      <c r="L1124" s="19"/>
      <c r="M1124" s="19"/>
      <c r="N1124" s="19"/>
      <c r="O1124" s="19"/>
      <c r="P1124" s="19"/>
      <c r="Q1124" s="19"/>
      <c r="R1124" s="19"/>
      <c r="S1124" s="19"/>
      <c r="T1124" s="19"/>
      <c r="U1124" s="19"/>
      <c r="V1124" s="19"/>
      <c r="W1124" s="19"/>
      <c r="X1124" s="19"/>
      <c r="Y1124" s="19"/>
    </row>
    <row r="1125" spans="2:25" ht="12" customHeight="1">
      <c r="B1125" s="19"/>
      <c r="C1125" s="19"/>
      <c r="D1125" s="133"/>
      <c r="E1125" s="133"/>
      <c r="F1125" s="19"/>
      <c r="G1125" s="19"/>
      <c r="H1125" s="19"/>
      <c r="I1125" s="19"/>
      <c r="J1125" s="19"/>
      <c r="K1125" s="19"/>
      <c r="L1125" s="19"/>
      <c r="M1125" s="19"/>
      <c r="N1125" s="19"/>
      <c r="O1125" s="19"/>
      <c r="P1125" s="19"/>
      <c r="Q1125" s="19"/>
      <c r="R1125" s="19"/>
      <c r="S1125" s="19"/>
      <c r="T1125" s="19"/>
      <c r="U1125" s="19"/>
      <c r="V1125" s="19"/>
      <c r="W1125" s="19"/>
      <c r="X1125" s="19"/>
      <c r="Y1125" s="19"/>
    </row>
    <row r="1126" spans="2:25" ht="12" customHeight="1">
      <c r="B1126" s="19"/>
      <c r="C1126" s="19"/>
      <c r="D1126" s="133"/>
      <c r="E1126" s="133"/>
      <c r="F1126" s="19"/>
      <c r="G1126" s="19"/>
      <c r="H1126" s="19"/>
      <c r="I1126" s="19"/>
      <c r="J1126" s="19"/>
      <c r="K1126" s="19"/>
      <c r="L1126" s="19"/>
      <c r="M1126" s="19"/>
      <c r="N1126" s="19"/>
      <c r="O1126" s="19"/>
      <c r="P1126" s="19"/>
      <c r="Q1126" s="19"/>
      <c r="R1126" s="19"/>
      <c r="S1126" s="19"/>
      <c r="T1126" s="19"/>
      <c r="U1126" s="19"/>
      <c r="V1126" s="19"/>
      <c r="W1126" s="19"/>
      <c r="X1126" s="19"/>
      <c r="Y1126" s="19"/>
    </row>
    <row r="1127" spans="2:25" ht="12" customHeight="1">
      <c r="B1127" s="19"/>
      <c r="C1127" s="19"/>
      <c r="D1127" s="133"/>
      <c r="E1127" s="133"/>
      <c r="F1127" s="19"/>
      <c r="G1127" s="19"/>
      <c r="H1127" s="19"/>
      <c r="I1127" s="19"/>
      <c r="J1127" s="19"/>
      <c r="K1127" s="19"/>
      <c r="L1127" s="19"/>
      <c r="M1127" s="19"/>
      <c r="N1127" s="19"/>
      <c r="O1127" s="19"/>
      <c r="P1127" s="19"/>
      <c r="Q1127" s="19"/>
      <c r="R1127" s="19"/>
      <c r="S1127" s="19"/>
      <c r="T1127" s="19"/>
      <c r="U1127" s="19"/>
      <c r="V1127" s="19"/>
      <c r="W1127" s="19"/>
      <c r="X1127" s="19"/>
      <c r="Y1127" s="19"/>
    </row>
    <row r="1128" spans="2:25" ht="12" customHeight="1">
      <c r="B1128" s="19"/>
      <c r="C1128" s="19"/>
      <c r="D1128" s="133"/>
      <c r="E1128" s="133"/>
      <c r="F1128" s="19"/>
      <c r="G1128" s="19"/>
      <c r="H1128" s="19"/>
      <c r="I1128" s="19"/>
      <c r="J1128" s="19"/>
      <c r="K1128" s="19"/>
      <c r="L1128" s="19"/>
      <c r="M1128" s="19"/>
      <c r="N1128" s="19"/>
      <c r="O1128" s="19"/>
      <c r="P1128" s="19"/>
      <c r="Q1128" s="19"/>
      <c r="R1128" s="19"/>
      <c r="S1128" s="19"/>
      <c r="T1128" s="19"/>
      <c r="U1128" s="19"/>
      <c r="V1128" s="19"/>
      <c r="W1128" s="19"/>
      <c r="X1128" s="19"/>
      <c r="Y1128" s="19"/>
    </row>
    <row r="1129" spans="2:25" ht="12" customHeight="1">
      <c r="B1129" s="19"/>
      <c r="C1129" s="19"/>
      <c r="D1129" s="133"/>
      <c r="E1129" s="133"/>
      <c r="F1129" s="19"/>
      <c r="G1129" s="19"/>
      <c r="H1129" s="19"/>
      <c r="I1129" s="19"/>
      <c r="J1129" s="19"/>
      <c r="K1129" s="19"/>
      <c r="L1129" s="19"/>
      <c r="M1129" s="19"/>
      <c r="N1129" s="19"/>
      <c r="O1129" s="19"/>
      <c r="P1129" s="19"/>
      <c r="Q1129" s="19"/>
      <c r="R1129" s="19"/>
      <c r="S1129" s="19"/>
      <c r="T1129" s="19"/>
      <c r="U1129" s="19"/>
      <c r="V1129" s="19"/>
      <c r="W1129" s="19"/>
      <c r="X1129" s="19"/>
      <c r="Y1129" s="19"/>
    </row>
    <row r="1130" spans="2:25" ht="12" customHeight="1">
      <c r="B1130" s="19"/>
      <c r="C1130" s="19"/>
      <c r="D1130" s="133"/>
      <c r="E1130" s="133"/>
      <c r="F1130" s="19"/>
      <c r="G1130" s="19"/>
      <c r="H1130" s="19"/>
      <c r="I1130" s="19"/>
      <c r="J1130" s="19"/>
      <c r="K1130" s="19"/>
      <c r="L1130" s="19"/>
      <c r="M1130" s="19"/>
      <c r="N1130" s="19"/>
      <c r="O1130" s="19"/>
      <c r="P1130" s="19"/>
      <c r="Q1130" s="19"/>
      <c r="R1130" s="19"/>
      <c r="S1130" s="19"/>
      <c r="T1130" s="19"/>
      <c r="U1130" s="19"/>
      <c r="V1130" s="19"/>
      <c r="W1130" s="19"/>
      <c r="X1130" s="19"/>
      <c r="Y1130" s="19"/>
    </row>
    <row r="1131" spans="2:25" ht="12" customHeight="1">
      <c r="B1131" s="19"/>
      <c r="C1131" s="19"/>
      <c r="D1131" s="133"/>
      <c r="E1131" s="133"/>
      <c r="F1131" s="19"/>
      <c r="G1131" s="19"/>
      <c r="H1131" s="19"/>
      <c r="I1131" s="19"/>
      <c r="J1131" s="19"/>
      <c r="K1131" s="19"/>
      <c r="L1131" s="19"/>
      <c r="M1131" s="19"/>
      <c r="N1131" s="19"/>
      <c r="O1131" s="19"/>
      <c r="P1131" s="19"/>
      <c r="Q1131" s="19"/>
      <c r="R1131" s="19"/>
      <c r="S1131" s="19"/>
      <c r="T1131" s="19"/>
      <c r="U1131" s="19"/>
      <c r="V1131" s="19"/>
      <c r="W1131" s="19"/>
      <c r="X1131" s="19"/>
      <c r="Y1131" s="19"/>
    </row>
    <row r="1132" spans="2:25" ht="12" customHeight="1">
      <c r="B1132" s="19"/>
      <c r="C1132" s="19"/>
      <c r="D1132" s="133"/>
      <c r="E1132" s="133"/>
      <c r="F1132" s="19"/>
      <c r="G1132" s="19"/>
      <c r="H1132" s="19"/>
      <c r="I1132" s="19"/>
      <c r="J1132" s="19"/>
      <c r="K1132" s="19"/>
      <c r="L1132" s="19"/>
      <c r="M1132" s="19"/>
      <c r="N1132" s="19"/>
      <c r="O1132" s="19"/>
      <c r="P1132" s="19"/>
      <c r="Q1132" s="19"/>
      <c r="R1132" s="19"/>
      <c r="S1132" s="19"/>
      <c r="T1132" s="19"/>
      <c r="U1132" s="19"/>
      <c r="V1132" s="19"/>
      <c r="W1132" s="19"/>
      <c r="X1132" s="19"/>
      <c r="Y1132" s="19"/>
    </row>
    <row r="1133" spans="2:25" ht="12" customHeight="1">
      <c r="B1133" s="19"/>
      <c r="C1133" s="19"/>
      <c r="D1133" s="133"/>
      <c r="E1133" s="133"/>
      <c r="F1133" s="19"/>
      <c r="G1133" s="19"/>
      <c r="H1133" s="19"/>
      <c r="I1133" s="19"/>
      <c r="J1133" s="19"/>
      <c r="K1133" s="19"/>
      <c r="L1133" s="19"/>
      <c r="M1133" s="19"/>
      <c r="N1133" s="19"/>
      <c r="O1133" s="19"/>
      <c r="P1133" s="19"/>
      <c r="Q1133" s="19"/>
      <c r="R1133" s="19"/>
      <c r="S1133" s="19"/>
      <c r="T1133" s="19"/>
      <c r="U1133" s="19"/>
      <c r="V1133" s="19"/>
      <c r="W1133" s="19"/>
      <c r="X1133" s="19"/>
      <c r="Y1133" s="19"/>
    </row>
    <row r="1134" spans="2:25" ht="12" customHeight="1">
      <c r="B1134" s="19"/>
      <c r="C1134" s="19"/>
      <c r="D1134" s="133"/>
      <c r="E1134" s="133"/>
      <c r="F1134" s="19"/>
      <c r="G1134" s="19"/>
      <c r="H1134" s="19"/>
      <c r="I1134" s="19"/>
      <c r="J1134" s="19"/>
      <c r="K1134" s="19"/>
      <c r="L1134" s="19"/>
      <c r="M1134" s="19"/>
      <c r="N1134" s="19"/>
      <c r="O1134" s="19"/>
      <c r="P1134" s="19"/>
      <c r="Q1134" s="19"/>
      <c r="R1134" s="19"/>
      <c r="S1134" s="19"/>
      <c r="T1134" s="19"/>
      <c r="U1134" s="19"/>
      <c r="V1134" s="19"/>
      <c r="W1134" s="19"/>
      <c r="X1134" s="19"/>
      <c r="Y1134" s="19"/>
    </row>
    <row r="1135" spans="2:25" ht="12" customHeight="1">
      <c r="B1135" s="19"/>
      <c r="C1135" s="19"/>
      <c r="D1135" s="133"/>
      <c r="E1135" s="133"/>
      <c r="F1135" s="19"/>
      <c r="G1135" s="19"/>
      <c r="H1135" s="19"/>
      <c r="I1135" s="19"/>
      <c r="J1135" s="19"/>
      <c r="K1135" s="19"/>
      <c r="L1135" s="19"/>
      <c r="M1135" s="19"/>
      <c r="N1135" s="19"/>
      <c r="O1135" s="19"/>
      <c r="P1135" s="19"/>
      <c r="Q1135" s="19"/>
      <c r="R1135" s="19"/>
      <c r="S1135" s="19"/>
      <c r="T1135" s="19"/>
      <c r="U1135" s="19"/>
      <c r="V1135" s="19"/>
      <c r="W1135" s="19"/>
      <c r="X1135" s="19"/>
      <c r="Y1135" s="19"/>
    </row>
    <row r="1136" spans="2:25" ht="12" customHeight="1">
      <c r="B1136" s="19"/>
      <c r="C1136" s="19"/>
      <c r="D1136" s="133"/>
      <c r="E1136" s="133"/>
      <c r="F1136" s="19"/>
      <c r="G1136" s="19"/>
      <c r="H1136" s="19"/>
      <c r="I1136" s="19"/>
      <c r="J1136" s="19"/>
      <c r="K1136" s="19"/>
      <c r="L1136" s="19"/>
      <c r="M1136" s="19"/>
      <c r="N1136" s="19"/>
      <c r="O1136" s="19"/>
      <c r="P1136" s="19"/>
      <c r="Q1136" s="19"/>
      <c r="R1136" s="19"/>
      <c r="S1136" s="19"/>
      <c r="T1136" s="19"/>
      <c r="U1136" s="19"/>
      <c r="V1136" s="19"/>
      <c r="W1136" s="19"/>
      <c r="X1136" s="19"/>
      <c r="Y1136" s="19"/>
    </row>
    <row r="1137" spans="2:25" ht="12" customHeight="1">
      <c r="B1137" s="19"/>
      <c r="C1137" s="19"/>
      <c r="D1137" s="133"/>
      <c r="E1137" s="133"/>
      <c r="F1137" s="19"/>
      <c r="G1137" s="19"/>
      <c r="H1137" s="19"/>
      <c r="I1137" s="19"/>
      <c r="J1137" s="19"/>
      <c r="K1137" s="19"/>
      <c r="L1137" s="19"/>
      <c r="M1137" s="19"/>
      <c r="N1137" s="19"/>
      <c r="O1137" s="19"/>
      <c r="P1137" s="19"/>
      <c r="Q1137" s="19"/>
      <c r="R1137" s="19"/>
      <c r="S1137" s="19"/>
      <c r="T1137" s="19"/>
      <c r="U1137" s="19"/>
      <c r="V1137" s="19"/>
      <c r="W1137" s="19"/>
      <c r="X1137" s="19"/>
      <c r="Y1137" s="19"/>
    </row>
    <row r="1138" spans="2:25" ht="12" customHeight="1">
      <c r="B1138" s="19"/>
      <c r="C1138" s="19"/>
      <c r="D1138" s="133"/>
      <c r="E1138" s="133"/>
      <c r="F1138" s="19"/>
      <c r="G1138" s="19"/>
      <c r="H1138" s="19"/>
      <c r="I1138" s="19"/>
      <c r="J1138" s="19"/>
      <c r="K1138" s="19"/>
      <c r="L1138" s="19"/>
      <c r="M1138" s="19"/>
      <c r="N1138" s="19"/>
      <c r="O1138" s="19"/>
      <c r="P1138" s="19"/>
      <c r="Q1138" s="19"/>
      <c r="R1138" s="19"/>
      <c r="S1138" s="19"/>
      <c r="T1138" s="19"/>
      <c r="U1138" s="19"/>
      <c r="V1138" s="19"/>
      <c r="W1138" s="19"/>
      <c r="X1138" s="19"/>
      <c r="Y1138" s="19"/>
    </row>
    <row r="1139" spans="2:25" ht="12" customHeight="1">
      <c r="B1139" s="19"/>
      <c r="C1139" s="19"/>
      <c r="D1139" s="133"/>
      <c r="E1139" s="133"/>
      <c r="F1139" s="19"/>
      <c r="G1139" s="19"/>
      <c r="H1139" s="19"/>
      <c r="I1139" s="19"/>
      <c r="J1139" s="19"/>
      <c r="K1139" s="19"/>
      <c r="L1139" s="19"/>
      <c r="M1139" s="19"/>
      <c r="N1139" s="19"/>
      <c r="O1139" s="19"/>
      <c r="P1139" s="19"/>
      <c r="Q1139" s="19"/>
      <c r="R1139" s="19"/>
      <c r="S1139" s="19"/>
      <c r="T1139" s="19"/>
      <c r="U1139" s="19"/>
      <c r="V1139" s="19"/>
      <c r="W1139" s="19"/>
      <c r="X1139" s="19"/>
      <c r="Y1139" s="19"/>
    </row>
    <row r="1140" spans="2:25" ht="12" customHeight="1">
      <c r="B1140" s="19"/>
      <c r="C1140" s="19"/>
      <c r="D1140" s="133"/>
      <c r="E1140" s="133"/>
      <c r="F1140" s="19"/>
      <c r="G1140" s="19"/>
      <c r="H1140" s="19"/>
      <c r="I1140" s="19"/>
      <c r="J1140" s="19"/>
      <c r="K1140" s="19"/>
      <c r="L1140" s="19"/>
      <c r="M1140" s="19"/>
      <c r="N1140" s="19"/>
      <c r="O1140" s="19"/>
      <c r="P1140" s="19"/>
      <c r="Q1140" s="19"/>
      <c r="R1140" s="19"/>
      <c r="S1140" s="19"/>
      <c r="T1140" s="19"/>
      <c r="U1140" s="19"/>
      <c r="V1140" s="19"/>
      <c r="W1140" s="19"/>
      <c r="X1140" s="19"/>
      <c r="Y1140" s="19"/>
    </row>
    <row r="1141" spans="2:25" ht="12" customHeight="1">
      <c r="B1141" s="19"/>
      <c r="C1141" s="19"/>
      <c r="D1141" s="133"/>
      <c r="E1141" s="133"/>
      <c r="F1141" s="19"/>
      <c r="G1141" s="19"/>
      <c r="H1141" s="19"/>
      <c r="I1141" s="19"/>
      <c r="J1141" s="19"/>
      <c r="K1141" s="19"/>
      <c r="L1141" s="19"/>
      <c r="M1141" s="19"/>
      <c r="N1141" s="19"/>
      <c r="O1141" s="19"/>
      <c r="P1141" s="19"/>
      <c r="Q1141" s="19"/>
      <c r="R1141" s="19"/>
      <c r="S1141" s="19"/>
      <c r="T1141" s="19"/>
      <c r="U1141" s="19"/>
      <c r="V1141" s="19"/>
      <c r="W1141" s="19"/>
      <c r="X1141" s="19"/>
      <c r="Y1141" s="19"/>
    </row>
    <row r="1142" spans="2:25" ht="12" customHeight="1">
      <c r="B1142" s="19"/>
      <c r="C1142" s="19"/>
      <c r="D1142" s="133"/>
      <c r="E1142" s="133"/>
      <c r="F1142" s="19"/>
      <c r="G1142" s="19"/>
      <c r="H1142" s="19"/>
      <c r="I1142" s="19"/>
      <c r="J1142" s="19"/>
      <c r="K1142" s="19"/>
      <c r="L1142" s="19"/>
      <c r="M1142" s="19"/>
      <c r="N1142" s="19"/>
      <c r="O1142" s="19"/>
      <c r="P1142" s="19"/>
      <c r="Q1142" s="19"/>
      <c r="R1142" s="19"/>
      <c r="S1142" s="19"/>
      <c r="T1142" s="19"/>
      <c r="U1142" s="19"/>
      <c r="V1142" s="19"/>
      <c r="W1142" s="19"/>
      <c r="X1142" s="19"/>
      <c r="Y1142" s="19"/>
    </row>
    <row r="1143" spans="2:25" ht="12" customHeight="1">
      <c r="B1143" s="19"/>
      <c r="C1143" s="19"/>
      <c r="D1143" s="133"/>
      <c r="E1143" s="133"/>
      <c r="F1143" s="19"/>
      <c r="G1143" s="19"/>
      <c r="H1143" s="19"/>
      <c r="I1143" s="19"/>
      <c r="J1143" s="19"/>
      <c r="K1143" s="19"/>
      <c r="L1143" s="19"/>
      <c r="M1143" s="19"/>
      <c r="N1143" s="19"/>
      <c r="O1143" s="19"/>
      <c r="P1143" s="19"/>
      <c r="Q1143" s="19"/>
      <c r="R1143" s="19"/>
      <c r="S1143" s="19"/>
      <c r="T1143" s="19"/>
      <c r="U1143" s="19"/>
      <c r="V1143" s="19"/>
      <c r="W1143" s="19"/>
      <c r="X1143" s="19"/>
      <c r="Y1143" s="19"/>
    </row>
    <row r="1144" spans="2:25" ht="12" customHeight="1">
      <c r="B1144" s="19"/>
      <c r="C1144" s="19"/>
      <c r="D1144" s="133"/>
      <c r="E1144" s="133"/>
      <c r="F1144" s="19"/>
      <c r="G1144" s="19"/>
      <c r="H1144" s="19"/>
      <c r="I1144" s="19"/>
      <c r="J1144" s="19"/>
      <c r="K1144" s="19"/>
      <c r="L1144" s="19"/>
      <c r="M1144" s="19"/>
      <c r="N1144" s="19"/>
      <c r="O1144" s="19"/>
      <c r="P1144" s="19"/>
      <c r="Q1144" s="19"/>
      <c r="R1144" s="19"/>
      <c r="S1144" s="19"/>
      <c r="T1144" s="19"/>
      <c r="U1144" s="19"/>
      <c r="V1144" s="19"/>
      <c r="W1144" s="19"/>
      <c r="X1144" s="19"/>
      <c r="Y1144" s="19"/>
    </row>
    <row r="1145" spans="2:25" ht="12" customHeight="1">
      <c r="B1145" s="19"/>
      <c r="C1145" s="19"/>
      <c r="D1145" s="133"/>
      <c r="E1145" s="133"/>
      <c r="F1145" s="19"/>
      <c r="G1145" s="19"/>
      <c r="H1145" s="19"/>
      <c r="I1145" s="19"/>
      <c r="J1145" s="19"/>
      <c r="K1145" s="19"/>
      <c r="L1145" s="19"/>
      <c r="M1145" s="19"/>
      <c r="N1145" s="19"/>
      <c r="O1145" s="19"/>
      <c r="P1145" s="19"/>
      <c r="Q1145" s="19"/>
      <c r="R1145" s="19"/>
      <c r="S1145" s="19"/>
      <c r="T1145" s="19"/>
      <c r="U1145" s="19"/>
      <c r="V1145" s="19"/>
      <c r="W1145" s="19"/>
      <c r="X1145" s="19"/>
      <c r="Y1145" s="19"/>
    </row>
    <row r="1146" spans="2:25" ht="12" customHeight="1">
      <c r="B1146" s="19"/>
      <c r="C1146" s="19"/>
      <c r="D1146" s="133"/>
      <c r="E1146" s="133"/>
      <c r="F1146" s="19"/>
      <c r="G1146" s="19"/>
      <c r="H1146" s="19"/>
      <c r="I1146" s="19"/>
      <c r="J1146" s="19"/>
      <c r="K1146" s="19"/>
      <c r="L1146" s="19"/>
      <c r="M1146" s="19"/>
      <c r="N1146" s="19"/>
      <c r="O1146" s="19"/>
      <c r="P1146" s="19"/>
      <c r="Q1146" s="19"/>
      <c r="R1146" s="19"/>
      <c r="S1146" s="19"/>
      <c r="T1146" s="19"/>
      <c r="U1146" s="19"/>
      <c r="V1146" s="19"/>
      <c r="W1146" s="19"/>
      <c r="X1146" s="19"/>
      <c r="Y1146" s="19"/>
    </row>
    <row r="1147" spans="2:25" ht="12" customHeight="1">
      <c r="B1147" s="19"/>
      <c r="C1147" s="19"/>
      <c r="D1147" s="133"/>
      <c r="E1147" s="133"/>
      <c r="F1147" s="19"/>
      <c r="G1147" s="19"/>
      <c r="H1147" s="19"/>
      <c r="I1147" s="19"/>
      <c r="J1147" s="19"/>
      <c r="K1147" s="19"/>
      <c r="L1147" s="19"/>
      <c r="M1147" s="19"/>
      <c r="N1147" s="19"/>
      <c r="O1147" s="19"/>
      <c r="P1147" s="19"/>
      <c r="Q1147" s="19"/>
      <c r="R1147" s="19"/>
      <c r="S1147" s="19"/>
      <c r="T1147" s="19"/>
      <c r="U1147" s="19"/>
      <c r="V1147" s="19"/>
      <c r="W1147" s="19"/>
      <c r="X1147" s="19"/>
      <c r="Y1147" s="19"/>
    </row>
    <row r="1148" spans="2:25" ht="12" customHeight="1">
      <c r="B1148" s="19"/>
      <c r="C1148" s="19"/>
      <c r="D1148" s="133"/>
      <c r="E1148" s="133"/>
      <c r="F1148" s="19"/>
      <c r="G1148" s="19"/>
      <c r="H1148" s="19"/>
      <c r="I1148" s="19"/>
      <c r="J1148" s="19"/>
      <c r="K1148" s="19"/>
      <c r="L1148" s="19"/>
      <c r="M1148" s="19"/>
      <c r="N1148" s="19"/>
      <c r="O1148" s="19"/>
      <c r="P1148" s="19"/>
      <c r="Q1148" s="19"/>
      <c r="R1148" s="19"/>
      <c r="S1148" s="19"/>
      <c r="T1148" s="19"/>
      <c r="U1148" s="19"/>
      <c r="V1148" s="19"/>
      <c r="W1148" s="19"/>
      <c r="X1148" s="19"/>
      <c r="Y1148" s="19"/>
    </row>
    <row r="1149" spans="2:25" ht="12" customHeight="1">
      <c r="B1149" s="19"/>
      <c r="C1149" s="19"/>
      <c r="D1149" s="133"/>
      <c r="E1149" s="133"/>
      <c r="F1149" s="19"/>
      <c r="G1149" s="19"/>
      <c r="H1149" s="19"/>
      <c r="I1149" s="19"/>
      <c r="J1149" s="19"/>
      <c r="K1149" s="19"/>
      <c r="L1149" s="19"/>
      <c r="M1149" s="19"/>
      <c r="N1149" s="19"/>
      <c r="O1149" s="19"/>
      <c r="P1149" s="19"/>
      <c r="Q1149" s="19"/>
      <c r="R1149" s="19"/>
      <c r="S1149" s="19"/>
      <c r="T1149" s="19"/>
      <c r="U1149" s="19"/>
      <c r="V1149" s="19"/>
      <c r="W1149" s="19"/>
      <c r="X1149" s="19"/>
      <c r="Y1149" s="19"/>
    </row>
    <row r="1150" spans="2:25" ht="12" customHeight="1">
      <c r="B1150" s="19"/>
      <c r="C1150" s="19"/>
      <c r="D1150" s="133"/>
      <c r="E1150" s="133"/>
      <c r="F1150" s="19"/>
      <c r="G1150" s="19"/>
      <c r="H1150" s="19"/>
      <c r="I1150" s="19"/>
      <c r="J1150" s="19"/>
      <c r="K1150" s="19"/>
      <c r="L1150" s="19"/>
      <c r="M1150" s="19"/>
      <c r="N1150" s="19"/>
      <c r="O1150" s="19"/>
      <c r="P1150" s="19"/>
      <c r="Q1150" s="19"/>
      <c r="R1150" s="19"/>
      <c r="S1150" s="19"/>
      <c r="T1150" s="19"/>
      <c r="U1150" s="19"/>
      <c r="V1150" s="19"/>
      <c r="W1150" s="19"/>
      <c r="X1150" s="19"/>
      <c r="Y1150" s="19"/>
    </row>
    <row r="1151" spans="2:25" ht="12" customHeight="1">
      <c r="B1151" s="19"/>
      <c r="C1151" s="19"/>
      <c r="D1151" s="133"/>
      <c r="E1151" s="133"/>
      <c r="F1151" s="19"/>
      <c r="G1151" s="19"/>
      <c r="H1151" s="19"/>
      <c r="I1151" s="19"/>
      <c r="J1151" s="19"/>
      <c r="K1151" s="19"/>
      <c r="L1151" s="19"/>
      <c r="M1151" s="19"/>
      <c r="N1151" s="19"/>
      <c r="O1151" s="19"/>
      <c r="P1151" s="19"/>
      <c r="Q1151" s="19"/>
      <c r="R1151" s="19"/>
      <c r="S1151" s="19"/>
      <c r="T1151" s="19"/>
      <c r="U1151" s="19"/>
      <c r="V1151" s="19"/>
      <c r="W1151" s="19"/>
      <c r="X1151" s="19"/>
      <c r="Y1151" s="19"/>
    </row>
    <row r="1152" spans="2:25" ht="12" customHeight="1">
      <c r="B1152" s="19"/>
      <c r="C1152" s="19"/>
      <c r="D1152" s="133"/>
      <c r="E1152" s="133"/>
      <c r="F1152" s="19"/>
      <c r="G1152" s="19"/>
      <c r="H1152" s="19"/>
      <c r="I1152" s="19"/>
      <c r="J1152" s="19"/>
      <c r="K1152" s="19"/>
      <c r="L1152" s="19"/>
      <c r="M1152" s="19"/>
      <c r="N1152" s="19"/>
      <c r="O1152" s="19"/>
      <c r="P1152" s="19"/>
      <c r="Q1152" s="19"/>
      <c r="R1152" s="19"/>
      <c r="S1152" s="19"/>
      <c r="T1152" s="19"/>
      <c r="U1152" s="19"/>
      <c r="V1152" s="19"/>
      <c r="W1152" s="19"/>
      <c r="X1152" s="19"/>
      <c r="Y1152" s="19"/>
    </row>
    <row r="1153" spans="2:25" ht="12" customHeight="1">
      <c r="B1153" s="19"/>
      <c r="C1153" s="19"/>
      <c r="D1153" s="133"/>
      <c r="E1153" s="133"/>
      <c r="F1153" s="19"/>
      <c r="G1153" s="19"/>
      <c r="H1153" s="19"/>
      <c r="I1153" s="19"/>
      <c r="J1153" s="19"/>
      <c r="K1153" s="19"/>
      <c r="L1153" s="19"/>
      <c r="M1153" s="19"/>
      <c r="N1153" s="19"/>
      <c r="O1153" s="19"/>
      <c r="P1153" s="19"/>
      <c r="Q1153" s="19"/>
      <c r="R1153" s="19"/>
      <c r="S1153" s="19"/>
      <c r="T1153" s="19"/>
      <c r="U1153" s="19"/>
      <c r="V1153" s="19"/>
      <c r="W1153" s="19"/>
      <c r="X1153" s="19"/>
      <c r="Y1153" s="19"/>
    </row>
    <row r="1154" spans="2:25" ht="12" customHeight="1">
      <c r="B1154" s="19"/>
      <c r="C1154" s="19"/>
      <c r="D1154" s="133"/>
      <c r="E1154" s="133"/>
      <c r="F1154" s="19"/>
      <c r="G1154" s="19"/>
      <c r="H1154" s="19"/>
      <c r="I1154" s="19"/>
      <c r="J1154" s="19"/>
      <c r="K1154" s="19"/>
      <c r="L1154" s="19"/>
      <c r="M1154" s="19"/>
      <c r="N1154" s="19"/>
      <c r="O1154" s="19"/>
      <c r="P1154" s="19"/>
      <c r="Q1154" s="19"/>
      <c r="R1154" s="19"/>
      <c r="S1154" s="19"/>
      <c r="T1154" s="19"/>
      <c r="U1154" s="19"/>
      <c r="V1154" s="19"/>
      <c r="W1154" s="19"/>
      <c r="X1154" s="19"/>
      <c r="Y1154" s="19"/>
    </row>
    <row r="1155" spans="2:25" ht="12" customHeight="1">
      <c r="B1155" s="19"/>
      <c r="C1155" s="19"/>
      <c r="D1155" s="133"/>
      <c r="E1155" s="133"/>
      <c r="F1155" s="19"/>
      <c r="G1155" s="19"/>
      <c r="H1155" s="19"/>
      <c r="I1155" s="19"/>
      <c r="J1155" s="19"/>
      <c r="K1155" s="19"/>
      <c r="L1155" s="19"/>
      <c r="M1155" s="19"/>
      <c r="N1155" s="19"/>
      <c r="O1155" s="19"/>
      <c r="P1155" s="19"/>
      <c r="Q1155" s="19"/>
      <c r="R1155" s="19"/>
      <c r="S1155" s="19"/>
      <c r="T1155" s="19"/>
      <c r="U1155" s="19"/>
      <c r="V1155" s="19"/>
      <c r="W1155" s="19"/>
      <c r="X1155" s="19"/>
      <c r="Y1155" s="19"/>
    </row>
    <row r="1156" spans="2:25" ht="12" customHeight="1">
      <c r="B1156" s="19"/>
      <c r="C1156" s="19"/>
      <c r="D1156" s="133"/>
      <c r="E1156" s="133"/>
      <c r="F1156" s="19"/>
      <c r="G1156" s="19"/>
      <c r="H1156" s="19"/>
      <c r="I1156" s="19"/>
      <c r="J1156" s="19"/>
      <c r="K1156" s="19"/>
      <c r="L1156" s="19"/>
      <c r="M1156" s="19"/>
      <c r="N1156" s="19"/>
      <c r="O1156" s="19"/>
      <c r="P1156" s="19"/>
      <c r="Q1156" s="19"/>
      <c r="R1156" s="19"/>
      <c r="S1156" s="19"/>
      <c r="T1156" s="19"/>
      <c r="U1156" s="19"/>
      <c r="V1156" s="19"/>
      <c r="W1156" s="19"/>
      <c r="X1156" s="19"/>
      <c r="Y1156" s="19"/>
    </row>
    <row r="1157" spans="2:25" ht="12" customHeight="1">
      <c r="B1157" s="19"/>
      <c r="C1157" s="19"/>
      <c r="D1157" s="133"/>
      <c r="E1157" s="133"/>
      <c r="F1157" s="19"/>
      <c r="G1157" s="19"/>
      <c r="H1157" s="19"/>
      <c r="I1157" s="19"/>
      <c r="J1157" s="19"/>
      <c r="K1157" s="19"/>
      <c r="L1157" s="19"/>
      <c r="M1157" s="19"/>
      <c r="N1157" s="19"/>
      <c r="O1157" s="19"/>
      <c r="P1157" s="19"/>
      <c r="Q1157" s="19"/>
      <c r="R1157" s="19"/>
      <c r="S1157" s="19"/>
      <c r="T1157" s="19"/>
      <c r="U1157" s="19"/>
      <c r="V1157" s="19"/>
      <c r="W1157" s="19"/>
      <c r="X1157" s="19"/>
      <c r="Y1157" s="19"/>
    </row>
    <row r="1158" spans="2:25" ht="12" customHeight="1">
      <c r="B1158" s="19"/>
      <c r="C1158" s="19"/>
      <c r="D1158" s="133"/>
      <c r="E1158" s="133"/>
      <c r="F1158" s="19"/>
      <c r="G1158" s="19"/>
      <c r="H1158" s="19"/>
      <c r="I1158" s="19"/>
      <c r="J1158" s="19"/>
      <c r="K1158" s="19"/>
      <c r="L1158" s="19"/>
      <c r="M1158" s="19"/>
      <c r="N1158" s="19"/>
      <c r="O1158" s="19"/>
      <c r="P1158" s="19"/>
      <c r="Q1158" s="19"/>
      <c r="R1158" s="19"/>
      <c r="S1158" s="19"/>
      <c r="T1158" s="19"/>
      <c r="U1158" s="19"/>
      <c r="V1158" s="19"/>
      <c r="W1158" s="19"/>
      <c r="X1158" s="19"/>
      <c r="Y1158" s="19"/>
    </row>
    <row r="1159" spans="2:25" ht="12" customHeight="1">
      <c r="B1159" s="19"/>
      <c r="C1159" s="19"/>
      <c r="D1159" s="133"/>
      <c r="E1159" s="133"/>
      <c r="F1159" s="19"/>
      <c r="G1159" s="19"/>
      <c r="H1159" s="19"/>
      <c r="I1159" s="19"/>
      <c r="J1159" s="19"/>
      <c r="K1159" s="19"/>
      <c r="L1159" s="19"/>
      <c r="M1159" s="19"/>
      <c r="N1159" s="19"/>
      <c r="O1159" s="19"/>
      <c r="P1159" s="19"/>
      <c r="Q1159" s="19"/>
      <c r="R1159" s="19"/>
      <c r="S1159" s="19"/>
      <c r="T1159" s="19"/>
      <c r="U1159" s="19"/>
      <c r="V1159" s="19"/>
      <c r="W1159" s="19"/>
      <c r="X1159" s="19"/>
      <c r="Y1159" s="19"/>
    </row>
    <row r="1160" spans="2:25" ht="12" customHeight="1">
      <c r="B1160" s="19"/>
      <c r="C1160" s="19"/>
      <c r="D1160" s="133"/>
      <c r="E1160" s="133"/>
      <c r="F1160" s="19"/>
      <c r="G1160" s="19"/>
      <c r="H1160" s="19"/>
      <c r="I1160" s="19"/>
      <c r="J1160" s="19"/>
      <c r="K1160" s="19"/>
      <c r="L1160" s="19"/>
      <c r="M1160" s="19"/>
      <c r="N1160" s="19"/>
      <c r="O1160" s="19"/>
      <c r="P1160" s="19"/>
      <c r="Q1160" s="19"/>
      <c r="R1160" s="19"/>
      <c r="S1160" s="19"/>
      <c r="T1160" s="19"/>
      <c r="U1160" s="19"/>
      <c r="V1160" s="19"/>
      <c r="W1160" s="19"/>
      <c r="X1160" s="19"/>
      <c r="Y1160" s="19"/>
    </row>
    <row r="1161" spans="2:25" ht="12" customHeight="1">
      <c r="B1161" s="19"/>
      <c r="C1161" s="19"/>
      <c r="D1161" s="133"/>
      <c r="E1161" s="133"/>
      <c r="F1161" s="19"/>
      <c r="G1161" s="19"/>
      <c r="H1161" s="19"/>
      <c r="I1161" s="19"/>
      <c r="J1161" s="19"/>
      <c r="K1161" s="19"/>
      <c r="L1161" s="19"/>
      <c r="M1161" s="19"/>
      <c r="N1161" s="19"/>
      <c r="O1161" s="19"/>
      <c r="P1161" s="19"/>
      <c r="Q1161" s="19"/>
      <c r="R1161" s="19"/>
      <c r="S1161" s="19"/>
      <c r="T1161" s="19"/>
      <c r="U1161" s="19"/>
      <c r="V1161" s="19"/>
      <c r="W1161" s="19"/>
      <c r="X1161" s="19"/>
      <c r="Y1161" s="19"/>
    </row>
    <row r="1162" spans="2:25" ht="12" customHeight="1">
      <c r="B1162" s="19"/>
      <c r="C1162" s="19"/>
      <c r="D1162" s="133"/>
      <c r="E1162" s="133"/>
      <c r="F1162" s="19"/>
      <c r="G1162" s="19"/>
      <c r="H1162" s="19"/>
      <c r="I1162" s="19"/>
      <c r="J1162" s="19"/>
      <c r="K1162" s="19"/>
      <c r="L1162" s="19"/>
      <c r="M1162" s="19"/>
      <c r="N1162" s="19"/>
      <c r="O1162" s="19"/>
      <c r="P1162" s="19"/>
      <c r="Q1162" s="19"/>
      <c r="R1162" s="19"/>
      <c r="S1162" s="19"/>
      <c r="T1162" s="19"/>
      <c r="U1162" s="19"/>
      <c r="V1162" s="19"/>
      <c r="W1162" s="19"/>
      <c r="X1162" s="19"/>
      <c r="Y1162" s="19"/>
    </row>
    <row r="1163" spans="2:25" ht="12" customHeight="1">
      <c r="B1163" s="19"/>
      <c r="C1163" s="19"/>
      <c r="D1163" s="133"/>
      <c r="E1163" s="133"/>
      <c r="F1163" s="19"/>
      <c r="G1163" s="19"/>
      <c r="H1163" s="19"/>
      <c r="I1163" s="19"/>
      <c r="J1163" s="19"/>
      <c r="K1163" s="19"/>
      <c r="L1163" s="19"/>
      <c r="M1163" s="19"/>
      <c r="N1163" s="19"/>
      <c r="O1163" s="19"/>
      <c r="P1163" s="19"/>
      <c r="Q1163" s="19"/>
      <c r="R1163" s="19"/>
      <c r="S1163" s="19"/>
      <c r="T1163" s="19"/>
      <c r="U1163" s="19"/>
      <c r="V1163" s="19"/>
      <c r="W1163" s="19"/>
      <c r="X1163" s="19"/>
      <c r="Y1163" s="19"/>
    </row>
    <row r="1164" spans="2:25" ht="12" customHeight="1">
      <c r="B1164" s="19"/>
      <c r="C1164" s="19"/>
      <c r="D1164" s="133"/>
      <c r="E1164" s="133"/>
      <c r="F1164" s="19"/>
      <c r="G1164" s="19"/>
      <c r="H1164" s="19"/>
      <c r="I1164" s="19"/>
      <c r="J1164" s="19"/>
      <c r="K1164" s="19"/>
      <c r="L1164" s="19"/>
      <c r="M1164" s="19"/>
      <c r="N1164" s="19"/>
      <c r="O1164" s="19"/>
      <c r="P1164" s="19"/>
      <c r="Q1164" s="19"/>
      <c r="R1164" s="19"/>
      <c r="S1164" s="19"/>
      <c r="T1164" s="19"/>
      <c r="U1164" s="19"/>
      <c r="V1164" s="19"/>
      <c r="W1164" s="19"/>
      <c r="X1164" s="19"/>
      <c r="Y1164" s="19"/>
    </row>
    <row r="1165" spans="2:25" ht="12" customHeight="1">
      <c r="B1165" s="19"/>
      <c r="C1165" s="19"/>
      <c r="D1165" s="133"/>
      <c r="E1165" s="133"/>
      <c r="F1165" s="19"/>
      <c r="G1165" s="19"/>
      <c r="H1165" s="19"/>
      <c r="I1165" s="19"/>
      <c r="J1165" s="19"/>
      <c r="K1165" s="19"/>
      <c r="L1165" s="19"/>
      <c r="M1165" s="19"/>
      <c r="N1165" s="19"/>
      <c r="O1165" s="19"/>
      <c r="P1165" s="19"/>
      <c r="Q1165" s="19"/>
      <c r="R1165" s="19"/>
      <c r="S1165" s="19"/>
      <c r="T1165" s="19"/>
      <c r="U1165" s="19"/>
      <c r="V1165" s="19"/>
      <c r="W1165" s="19"/>
      <c r="X1165" s="19"/>
      <c r="Y1165" s="19"/>
    </row>
    <row r="1166" spans="2:25" ht="12" customHeight="1">
      <c r="B1166" s="19"/>
      <c r="C1166" s="19"/>
      <c r="D1166" s="133"/>
      <c r="E1166" s="133"/>
      <c r="F1166" s="19"/>
      <c r="G1166" s="19"/>
      <c r="H1166" s="19"/>
      <c r="I1166" s="19"/>
      <c r="J1166" s="19"/>
      <c r="K1166" s="19"/>
      <c r="L1166" s="19"/>
      <c r="M1166" s="19"/>
      <c r="N1166" s="19"/>
      <c r="O1166" s="19"/>
      <c r="P1166" s="19"/>
      <c r="Q1166" s="19"/>
      <c r="R1166" s="19"/>
      <c r="S1166" s="19"/>
      <c r="T1166" s="19"/>
      <c r="U1166" s="19"/>
      <c r="V1166" s="19"/>
      <c r="W1166" s="19"/>
      <c r="X1166" s="19"/>
      <c r="Y1166" s="19"/>
    </row>
    <row r="1167" spans="2:25" ht="12" customHeight="1">
      <c r="B1167" s="19"/>
      <c r="C1167" s="19"/>
      <c r="D1167" s="133"/>
      <c r="E1167" s="133"/>
      <c r="F1167" s="19"/>
      <c r="G1167" s="19"/>
      <c r="H1167" s="19"/>
      <c r="I1167" s="19"/>
      <c r="J1167" s="19"/>
      <c r="K1167" s="19"/>
      <c r="L1167" s="19"/>
      <c r="M1167" s="19"/>
      <c r="N1167" s="19"/>
      <c r="O1167" s="19"/>
      <c r="P1167" s="19"/>
      <c r="Q1167" s="19"/>
      <c r="R1167" s="19"/>
      <c r="S1167" s="19"/>
      <c r="T1167" s="19"/>
      <c r="U1167" s="19"/>
      <c r="V1167" s="19"/>
      <c r="W1167" s="19"/>
      <c r="X1167" s="19"/>
      <c r="Y1167" s="19"/>
    </row>
    <row r="1168" spans="2:25" ht="12" customHeight="1">
      <c r="B1168" s="19"/>
      <c r="C1168" s="19"/>
      <c r="D1168" s="133"/>
      <c r="E1168" s="133"/>
      <c r="F1168" s="19"/>
      <c r="G1168" s="19"/>
      <c r="H1168" s="19"/>
      <c r="I1168" s="19"/>
      <c r="J1168" s="19"/>
      <c r="K1168" s="19"/>
      <c r="L1168" s="19"/>
      <c r="M1168" s="19"/>
      <c r="N1168" s="19"/>
      <c r="O1168" s="19"/>
      <c r="P1168" s="19"/>
      <c r="Q1168" s="19"/>
      <c r="R1168" s="19"/>
      <c r="S1168" s="19"/>
      <c r="T1168" s="19"/>
      <c r="U1168" s="19"/>
      <c r="V1168" s="19"/>
      <c r="W1168" s="19"/>
      <c r="X1168" s="19"/>
      <c r="Y1168" s="19"/>
    </row>
    <row r="1169" spans="2:25" ht="12" customHeight="1">
      <c r="B1169" s="19"/>
      <c r="C1169" s="19"/>
      <c r="D1169" s="133"/>
      <c r="E1169" s="133"/>
      <c r="F1169" s="19"/>
      <c r="G1169" s="19"/>
      <c r="H1169" s="19"/>
      <c r="I1169" s="19"/>
      <c r="J1169" s="19"/>
      <c r="K1169" s="19"/>
      <c r="L1169" s="19"/>
      <c r="M1169" s="19"/>
      <c r="N1169" s="19"/>
      <c r="O1169" s="19"/>
      <c r="P1169" s="19"/>
      <c r="Q1169" s="19"/>
      <c r="R1169" s="19"/>
      <c r="S1169" s="19"/>
      <c r="T1169" s="19"/>
      <c r="U1169" s="19"/>
      <c r="V1169" s="19"/>
      <c r="W1169" s="19"/>
      <c r="X1169" s="19"/>
      <c r="Y1169" s="19"/>
    </row>
    <row r="1170" spans="2:25" ht="12" customHeight="1">
      <c r="B1170" s="19"/>
      <c r="C1170" s="19"/>
      <c r="D1170" s="133"/>
      <c r="E1170" s="133"/>
      <c r="F1170" s="19"/>
      <c r="G1170" s="19"/>
      <c r="H1170" s="19"/>
      <c r="I1170" s="19"/>
      <c r="J1170" s="19"/>
      <c r="K1170" s="19"/>
      <c r="L1170" s="19"/>
      <c r="M1170" s="19"/>
      <c r="N1170" s="19"/>
      <c r="O1170" s="19"/>
      <c r="P1170" s="19"/>
      <c r="Q1170" s="19"/>
      <c r="R1170" s="19"/>
      <c r="S1170" s="19"/>
      <c r="T1170" s="19"/>
      <c r="U1170" s="19"/>
      <c r="V1170" s="19"/>
      <c r="W1170" s="19"/>
      <c r="X1170" s="19"/>
      <c r="Y1170" s="19"/>
    </row>
    <row r="1171" spans="2:25" ht="12" customHeight="1">
      <c r="B1171" s="19"/>
      <c r="C1171" s="19"/>
      <c r="D1171" s="133"/>
      <c r="E1171" s="133"/>
      <c r="F1171" s="19"/>
      <c r="G1171" s="19"/>
      <c r="H1171" s="19"/>
      <c r="I1171" s="19"/>
      <c r="J1171" s="19"/>
      <c r="K1171" s="19"/>
      <c r="L1171" s="19"/>
      <c r="M1171" s="19"/>
      <c r="N1171" s="19"/>
      <c r="O1171" s="19"/>
      <c r="P1171" s="19"/>
      <c r="Q1171" s="19"/>
      <c r="R1171" s="19"/>
      <c r="S1171" s="19"/>
      <c r="T1171" s="19"/>
      <c r="U1171" s="19"/>
      <c r="V1171" s="19"/>
      <c r="W1171" s="19"/>
      <c r="X1171" s="19"/>
      <c r="Y1171" s="19"/>
    </row>
    <row r="1172" spans="2:25" ht="12" customHeight="1">
      <c r="B1172" s="19"/>
      <c r="C1172" s="19"/>
      <c r="D1172" s="133"/>
      <c r="E1172" s="133"/>
      <c r="F1172" s="19"/>
      <c r="G1172" s="19"/>
      <c r="H1172" s="19"/>
      <c r="I1172" s="19"/>
      <c r="J1172" s="19"/>
      <c r="K1172" s="19"/>
      <c r="L1172" s="19"/>
      <c r="M1172" s="19"/>
      <c r="N1172" s="19"/>
      <c r="O1172" s="19"/>
      <c r="P1172" s="19"/>
      <c r="Q1172" s="19"/>
      <c r="R1172" s="19"/>
      <c r="S1172" s="19"/>
      <c r="T1172" s="19"/>
      <c r="U1172" s="19"/>
      <c r="V1172" s="19"/>
      <c r="W1172" s="19"/>
      <c r="X1172" s="19"/>
      <c r="Y1172" s="19"/>
    </row>
    <row r="1173" spans="2:25" ht="12" customHeight="1">
      <c r="B1173" s="19"/>
      <c r="C1173" s="19"/>
      <c r="D1173" s="133"/>
      <c r="E1173" s="133"/>
      <c r="F1173" s="19"/>
      <c r="G1173" s="19"/>
      <c r="H1173" s="19"/>
      <c r="I1173" s="19"/>
      <c r="J1173" s="19"/>
      <c r="K1173" s="19"/>
      <c r="L1173" s="19"/>
      <c r="M1173" s="19"/>
      <c r="N1173" s="19"/>
      <c r="O1173" s="19"/>
      <c r="P1173" s="19"/>
      <c r="Q1173" s="19"/>
      <c r="R1173" s="19"/>
      <c r="S1173" s="19"/>
      <c r="T1173" s="19"/>
      <c r="U1173" s="19"/>
      <c r="V1173" s="19"/>
      <c r="W1173" s="19"/>
      <c r="X1173" s="19"/>
      <c r="Y1173" s="19"/>
    </row>
    <row r="1174" spans="2:25" ht="12" customHeight="1">
      <c r="B1174" s="19"/>
      <c r="C1174" s="19"/>
      <c r="D1174" s="133"/>
      <c r="E1174" s="133"/>
      <c r="F1174" s="19"/>
      <c r="G1174" s="19"/>
      <c r="H1174" s="19"/>
      <c r="I1174" s="19"/>
      <c r="J1174" s="19"/>
      <c r="K1174" s="19"/>
      <c r="L1174" s="19"/>
      <c r="M1174" s="19"/>
      <c r="N1174" s="19"/>
      <c r="O1174" s="19"/>
      <c r="P1174" s="19"/>
      <c r="Q1174" s="19"/>
      <c r="R1174" s="19"/>
      <c r="S1174" s="19"/>
      <c r="T1174" s="19"/>
      <c r="U1174" s="19"/>
      <c r="V1174" s="19"/>
      <c r="W1174" s="19"/>
      <c r="X1174" s="19"/>
      <c r="Y1174" s="19"/>
    </row>
    <row r="1175" spans="2:25" ht="12" customHeight="1">
      <c r="B1175" s="19"/>
      <c r="C1175" s="19"/>
      <c r="D1175" s="133"/>
      <c r="E1175" s="133"/>
      <c r="F1175" s="19"/>
      <c r="G1175" s="19"/>
      <c r="H1175" s="19"/>
      <c r="I1175" s="19"/>
      <c r="J1175" s="19"/>
      <c r="K1175" s="19"/>
      <c r="L1175" s="19"/>
      <c r="M1175" s="19"/>
      <c r="N1175" s="19"/>
      <c r="O1175" s="19"/>
      <c r="P1175" s="19"/>
      <c r="Q1175" s="19"/>
      <c r="R1175" s="19"/>
      <c r="S1175" s="19"/>
      <c r="T1175" s="19"/>
      <c r="U1175" s="19"/>
      <c r="V1175" s="19"/>
      <c r="W1175" s="19"/>
      <c r="X1175" s="19"/>
      <c r="Y1175" s="19"/>
    </row>
    <row r="1176" spans="2:25" ht="12" customHeight="1">
      <c r="B1176" s="19"/>
      <c r="C1176" s="19"/>
      <c r="D1176" s="133"/>
      <c r="E1176" s="133"/>
      <c r="F1176" s="19"/>
      <c r="G1176" s="19"/>
      <c r="H1176" s="19"/>
      <c r="I1176" s="19"/>
      <c r="J1176" s="19"/>
      <c r="K1176" s="19"/>
      <c r="L1176" s="19"/>
      <c r="M1176" s="19"/>
      <c r="N1176" s="19"/>
      <c r="O1176" s="19"/>
      <c r="P1176" s="19"/>
      <c r="Q1176" s="19"/>
      <c r="R1176" s="19"/>
      <c r="S1176" s="19"/>
      <c r="T1176" s="19"/>
      <c r="U1176" s="19"/>
      <c r="V1176" s="19"/>
      <c r="W1176" s="19"/>
      <c r="X1176" s="19"/>
      <c r="Y1176" s="19"/>
    </row>
    <row r="1177" spans="2:25" ht="12" customHeight="1">
      <c r="B1177" s="19"/>
      <c r="C1177" s="19"/>
      <c r="D1177" s="133"/>
      <c r="E1177" s="133"/>
      <c r="F1177" s="19"/>
      <c r="G1177" s="19"/>
      <c r="H1177" s="19"/>
      <c r="I1177" s="19"/>
      <c r="J1177" s="19"/>
      <c r="K1177" s="19"/>
      <c r="L1177" s="19"/>
      <c r="M1177" s="19"/>
      <c r="N1177" s="19"/>
      <c r="O1177" s="19"/>
      <c r="P1177" s="19"/>
      <c r="Q1177" s="19"/>
      <c r="R1177" s="19"/>
      <c r="S1177" s="19"/>
      <c r="T1177" s="19"/>
      <c r="U1177" s="19"/>
      <c r="V1177" s="19"/>
      <c r="W1177" s="19"/>
      <c r="X1177" s="19"/>
      <c r="Y1177" s="19"/>
    </row>
    <row r="1178" spans="2:25" ht="12" customHeight="1">
      <c r="B1178" s="19"/>
      <c r="C1178" s="19"/>
      <c r="D1178" s="133"/>
      <c r="E1178" s="133"/>
      <c r="F1178" s="19"/>
      <c r="G1178" s="19"/>
      <c r="H1178" s="19"/>
      <c r="I1178" s="19"/>
      <c r="J1178" s="19"/>
      <c r="K1178" s="19"/>
      <c r="L1178" s="19"/>
      <c r="M1178" s="19"/>
      <c r="N1178" s="19"/>
      <c r="O1178" s="19"/>
      <c r="P1178" s="19"/>
      <c r="Q1178" s="19"/>
      <c r="R1178" s="19"/>
      <c r="S1178" s="19"/>
      <c r="T1178" s="19"/>
      <c r="U1178" s="19"/>
      <c r="V1178" s="19"/>
      <c r="W1178" s="19"/>
      <c r="X1178" s="19"/>
      <c r="Y1178" s="19"/>
    </row>
    <row r="1179" spans="2:25" ht="12" customHeight="1">
      <c r="B1179" s="19"/>
      <c r="C1179" s="19"/>
      <c r="D1179" s="133"/>
      <c r="E1179" s="133"/>
      <c r="F1179" s="19"/>
      <c r="G1179" s="19"/>
      <c r="H1179" s="19"/>
      <c r="I1179" s="19"/>
      <c r="J1179" s="19"/>
      <c r="K1179" s="19"/>
      <c r="L1179" s="19"/>
      <c r="M1179" s="19"/>
      <c r="N1179" s="19"/>
      <c r="O1179" s="19"/>
      <c r="P1179" s="19"/>
      <c r="Q1179" s="19"/>
      <c r="R1179" s="19"/>
      <c r="S1179" s="19"/>
      <c r="T1179" s="19"/>
      <c r="U1179" s="19"/>
      <c r="V1179" s="19"/>
      <c r="W1179" s="19"/>
      <c r="X1179" s="19"/>
      <c r="Y1179" s="19"/>
    </row>
    <row r="1180" spans="2:25" ht="12" customHeight="1">
      <c r="B1180" s="19"/>
      <c r="C1180" s="19"/>
      <c r="D1180" s="133"/>
      <c r="E1180" s="133"/>
      <c r="F1180" s="19"/>
      <c r="G1180" s="19"/>
      <c r="H1180" s="19"/>
      <c r="I1180" s="19"/>
      <c r="J1180" s="19"/>
      <c r="K1180" s="19"/>
      <c r="L1180" s="19"/>
      <c r="M1180" s="19"/>
      <c r="N1180" s="19"/>
      <c r="O1180" s="19"/>
      <c r="P1180" s="19"/>
      <c r="Q1180" s="19"/>
      <c r="R1180" s="19"/>
      <c r="S1180" s="19"/>
      <c r="T1180" s="19"/>
      <c r="U1180" s="19"/>
      <c r="V1180" s="19"/>
      <c r="W1180" s="19"/>
      <c r="X1180" s="19"/>
      <c r="Y1180" s="19"/>
    </row>
    <row r="1181" spans="2:25" ht="12" customHeight="1">
      <c r="B1181" s="19"/>
      <c r="C1181" s="19"/>
      <c r="D1181" s="133"/>
      <c r="E1181" s="133"/>
      <c r="F1181" s="19"/>
      <c r="G1181" s="19"/>
      <c r="H1181" s="19"/>
      <c r="I1181" s="19"/>
      <c r="J1181" s="19"/>
      <c r="K1181" s="19"/>
      <c r="L1181" s="19"/>
      <c r="M1181" s="19"/>
      <c r="N1181" s="19"/>
      <c r="O1181" s="19"/>
      <c r="P1181" s="19"/>
      <c r="Q1181" s="19"/>
      <c r="R1181" s="19"/>
      <c r="S1181" s="19"/>
      <c r="T1181" s="19"/>
      <c r="U1181" s="19"/>
      <c r="V1181" s="19"/>
      <c r="W1181" s="19"/>
      <c r="X1181" s="19"/>
      <c r="Y1181" s="19"/>
    </row>
    <row r="1182" spans="2:25" ht="12" customHeight="1">
      <c r="B1182" s="19"/>
      <c r="C1182" s="19"/>
      <c r="D1182" s="133"/>
      <c r="E1182" s="133"/>
      <c r="F1182" s="19"/>
      <c r="G1182" s="19"/>
      <c r="H1182" s="19"/>
      <c r="I1182" s="19"/>
      <c r="J1182" s="19"/>
      <c r="K1182" s="19"/>
      <c r="L1182" s="19"/>
      <c r="M1182" s="19"/>
      <c r="N1182" s="19"/>
      <c r="O1182" s="19"/>
      <c r="P1182" s="19"/>
      <c r="Q1182" s="19"/>
      <c r="R1182" s="19"/>
      <c r="S1182" s="19"/>
      <c r="T1182" s="19"/>
      <c r="U1182" s="19"/>
      <c r="V1182" s="19"/>
      <c r="W1182" s="19"/>
      <c r="X1182" s="19"/>
      <c r="Y1182" s="19"/>
    </row>
    <row r="1183" spans="2:25" ht="12" customHeight="1">
      <c r="B1183" s="19"/>
      <c r="C1183" s="19"/>
      <c r="D1183" s="133"/>
      <c r="E1183" s="133"/>
      <c r="F1183" s="19"/>
      <c r="G1183" s="19"/>
      <c r="H1183" s="19"/>
      <c r="I1183" s="19"/>
      <c r="J1183" s="19"/>
      <c r="K1183" s="19"/>
      <c r="L1183" s="19"/>
      <c r="M1183" s="19"/>
      <c r="N1183" s="19"/>
      <c r="O1183" s="19"/>
      <c r="P1183" s="19"/>
      <c r="Q1183" s="19"/>
      <c r="R1183" s="19"/>
      <c r="S1183" s="19"/>
      <c r="T1183" s="19"/>
      <c r="U1183" s="19"/>
      <c r="V1183" s="19"/>
      <c r="W1183" s="19"/>
      <c r="X1183" s="19"/>
      <c r="Y1183" s="19"/>
    </row>
    <row r="1184" spans="2:25" ht="12" customHeight="1">
      <c r="B1184" s="19"/>
      <c r="C1184" s="19"/>
      <c r="D1184" s="133"/>
      <c r="E1184" s="133"/>
      <c r="F1184" s="19"/>
      <c r="G1184" s="19"/>
      <c r="H1184" s="19"/>
      <c r="I1184" s="19"/>
      <c r="J1184" s="19"/>
      <c r="K1184" s="19"/>
      <c r="L1184" s="19"/>
      <c r="M1184" s="19"/>
      <c r="N1184" s="19"/>
      <c r="O1184" s="19"/>
      <c r="P1184" s="19"/>
      <c r="Q1184" s="19"/>
      <c r="R1184" s="19"/>
      <c r="S1184" s="19"/>
      <c r="T1184" s="19"/>
      <c r="U1184" s="19"/>
      <c r="V1184" s="19"/>
      <c r="W1184" s="19"/>
      <c r="X1184" s="19"/>
      <c r="Y1184" s="19"/>
    </row>
    <row r="1185" spans="2:25" ht="12" customHeight="1">
      <c r="B1185" s="19"/>
      <c r="C1185" s="19"/>
      <c r="D1185" s="133"/>
      <c r="E1185" s="133"/>
      <c r="F1185" s="19"/>
      <c r="G1185" s="19"/>
      <c r="H1185" s="19"/>
      <c r="I1185" s="19"/>
      <c r="J1185" s="19"/>
      <c r="K1185" s="19"/>
      <c r="L1185" s="19"/>
      <c r="M1185" s="19"/>
      <c r="N1185" s="19"/>
      <c r="O1185" s="19"/>
      <c r="P1185" s="19"/>
      <c r="Q1185" s="19"/>
      <c r="R1185" s="19"/>
      <c r="S1185" s="19"/>
      <c r="T1185" s="19"/>
      <c r="U1185" s="19"/>
      <c r="V1185" s="19"/>
      <c r="W1185" s="19"/>
      <c r="X1185" s="19"/>
      <c r="Y1185" s="19"/>
    </row>
    <row r="1186" spans="2:25" ht="12" customHeight="1">
      <c r="B1186" s="19"/>
      <c r="C1186" s="19"/>
      <c r="D1186" s="133"/>
      <c r="E1186" s="133"/>
      <c r="F1186" s="19"/>
      <c r="G1186" s="19"/>
      <c r="H1186" s="19"/>
      <c r="I1186" s="19"/>
      <c r="J1186" s="19"/>
      <c r="K1186" s="19"/>
      <c r="L1186" s="19"/>
      <c r="M1186" s="19"/>
      <c r="N1186" s="19"/>
      <c r="O1186" s="19"/>
      <c r="P1186" s="19"/>
      <c r="Q1186" s="19"/>
      <c r="R1186" s="19"/>
      <c r="S1186" s="19"/>
      <c r="T1186" s="19"/>
      <c r="U1186" s="19"/>
      <c r="V1186" s="19"/>
      <c r="W1186" s="19"/>
      <c r="X1186" s="19"/>
      <c r="Y1186" s="19"/>
    </row>
    <row r="1187" spans="2:25" ht="12" customHeight="1">
      <c r="B1187" s="19"/>
      <c r="C1187" s="19"/>
      <c r="D1187" s="133"/>
      <c r="E1187" s="133"/>
      <c r="F1187" s="19"/>
      <c r="G1187" s="19"/>
      <c r="H1187" s="19"/>
      <c r="I1187" s="19"/>
      <c r="J1187" s="19"/>
      <c r="K1187" s="19"/>
      <c r="L1187" s="19"/>
      <c r="M1187" s="19"/>
      <c r="N1187" s="19"/>
      <c r="O1187" s="19"/>
      <c r="P1187" s="19"/>
      <c r="Q1187" s="19"/>
      <c r="R1187" s="19"/>
      <c r="S1187" s="19"/>
      <c r="T1187" s="19"/>
      <c r="U1187" s="19"/>
      <c r="V1187" s="19"/>
      <c r="W1187" s="19"/>
      <c r="X1187" s="19"/>
      <c r="Y1187" s="19"/>
    </row>
    <row r="1188" spans="2:25" ht="12" customHeight="1">
      <c r="B1188" s="19"/>
      <c r="C1188" s="19"/>
      <c r="D1188" s="133"/>
      <c r="E1188" s="133"/>
      <c r="F1188" s="19"/>
      <c r="G1188" s="19"/>
      <c r="H1188" s="19"/>
      <c r="I1188" s="19"/>
      <c r="J1188" s="19"/>
      <c r="K1188" s="19"/>
      <c r="L1188" s="19"/>
      <c r="M1188" s="19"/>
      <c r="N1188" s="19"/>
      <c r="O1188" s="19"/>
      <c r="P1188" s="19"/>
      <c r="Q1188" s="19"/>
      <c r="R1188" s="19"/>
      <c r="S1188" s="19"/>
      <c r="T1188" s="19"/>
      <c r="U1188" s="19"/>
      <c r="V1188" s="19"/>
      <c r="W1188" s="19"/>
      <c r="X1188" s="19"/>
      <c r="Y1188" s="19"/>
    </row>
    <row r="1189" spans="2:25" ht="12" customHeight="1">
      <c r="B1189" s="19"/>
      <c r="C1189" s="19"/>
      <c r="D1189" s="133"/>
      <c r="E1189" s="133"/>
      <c r="F1189" s="19"/>
      <c r="G1189" s="19"/>
      <c r="H1189" s="19"/>
      <c r="I1189" s="19"/>
      <c r="J1189" s="19"/>
      <c r="K1189" s="19"/>
      <c r="L1189" s="19"/>
      <c r="M1189" s="19"/>
      <c r="N1189" s="19"/>
      <c r="O1189" s="19"/>
      <c r="P1189" s="19"/>
      <c r="Q1189" s="19"/>
      <c r="R1189" s="19"/>
      <c r="S1189" s="19"/>
      <c r="T1189" s="19"/>
      <c r="U1189" s="19"/>
      <c r="V1189" s="19"/>
      <c r="W1189" s="19"/>
      <c r="X1189" s="19"/>
      <c r="Y1189" s="19"/>
    </row>
    <row r="1190" spans="2:25" ht="12" customHeight="1">
      <c r="B1190" s="19"/>
      <c r="C1190" s="19"/>
      <c r="D1190" s="133"/>
      <c r="E1190" s="133"/>
      <c r="F1190" s="19"/>
      <c r="G1190" s="19"/>
      <c r="H1190" s="19"/>
      <c r="I1190" s="19"/>
      <c r="J1190" s="19"/>
      <c r="K1190" s="19"/>
      <c r="L1190" s="19"/>
      <c r="M1190" s="19"/>
      <c r="N1190" s="19"/>
      <c r="O1190" s="19"/>
      <c r="P1190" s="19"/>
      <c r="Q1190" s="19"/>
      <c r="R1190" s="19"/>
      <c r="S1190" s="19"/>
      <c r="T1190" s="19"/>
      <c r="U1190" s="19"/>
      <c r="V1190" s="19"/>
      <c r="W1190" s="19"/>
      <c r="X1190" s="19"/>
      <c r="Y1190" s="19"/>
    </row>
    <row r="1191" spans="2:25" ht="12" customHeight="1">
      <c r="B1191" s="19"/>
      <c r="C1191" s="19"/>
      <c r="D1191" s="133"/>
      <c r="E1191" s="133"/>
      <c r="F1191" s="19"/>
      <c r="G1191" s="19"/>
      <c r="H1191" s="19"/>
      <c r="I1191" s="19"/>
      <c r="J1191" s="19"/>
      <c r="K1191" s="19"/>
      <c r="L1191" s="19"/>
      <c r="M1191" s="19"/>
      <c r="N1191" s="19"/>
      <c r="O1191" s="19"/>
      <c r="P1191" s="19"/>
      <c r="Q1191" s="19"/>
      <c r="R1191" s="19"/>
      <c r="S1191" s="19"/>
      <c r="T1191" s="19"/>
      <c r="U1191" s="19"/>
      <c r="V1191" s="19"/>
      <c r="W1191" s="19"/>
      <c r="X1191" s="19"/>
      <c r="Y1191" s="19"/>
    </row>
    <row r="1192" spans="2:25" ht="12" customHeight="1">
      <c r="B1192" s="19"/>
      <c r="C1192" s="19"/>
      <c r="D1192" s="133"/>
      <c r="E1192" s="133"/>
      <c r="F1192" s="19"/>
      <c r="G1192" s="19"/>
      <c r="H1192" s="19"/>
      <c r="I1192" s="19"/>
      <c r="J1192" s="19"/>
      <c r="K1192" s="19"/>
      <c r="L1192" s="19"/>
      <c r="M1192" s="19"/>
      <c r="N1192" s="19"/>
      <c r="O1192" s="19"/>
      <c r="P1192" s="19"/>
      <c r="Q1192" s="19"/>
      <c r="R1192" s="19"/>
      <c r="S1192" s="19"/>
      <c r="T1192" s="19"/>
      <c r="U1192" s="19"/>
      <c r="V1192" s="19"/>
      <c r="W1192" s="19"/>
      <c r="X1192" s="19"/>
      <c r="Y1192" s="19"/>
    </row>
    <row r="1193" spans="2:25" ht="12" customHeight="1">
      <c r="B1193" s="19"/>
      <c r="C1193" s="19"/>
      <c r="D1193" s="133"/>
      <c r="E1193" s="133"/>
      <c r="F1193" s="19"/>
      <c r="G1193" s="19"/>
      <c r="H1193" s="19"/>
      <c r="I1193" s="19"/>
      <c r="J1193" s="19"/>
      <c r="K1193" s="19"/>
      <c r="L1193" s="19"/>
      <c r="M1193" s="19"/>
      <c r="N1193" s="19"/>
      <c r="O1193" s="19"/>
      <c r="P1193" s="19"/>
      <c r="Q1193" s="19"/>
      <c r="R1193" s="19"/>
      <c r="S1193" s="19"/>
      <c r="T1193" s="19"/>
      <c r="U1193" s="19"/>
      <c r="V1193" s="19"/>
      <c r="W1193" s="19"/>
      <c r="X1193" s="19"/>
      <c r="Y1193" s="19"/>
    </row>
    <row r="1194" spans="2:25" ht="12" customHeight="1">
      <c r="B1194" s="19"/>
      <c r="C1194" s="19"/>
      <c r="D1194" s="133"/>
      <c r="E1194" s="133"/>
      <c r="F1194" s="19"/>
      <c r="G1194" s="19"/>
      <c r="H1194" s="19"/>
      <c r="I1194" s="19"/>
      <c r="J1194" s="19"/>
      <c r="K1194" s="19"/>
      <c r="L1194" s="19"/>
      <c r="M1194" s="19"/>
      <c r="N1194" s="19"/>
      <c r="O1194" s="19"/>
      <c r="P1194" s="19"/>
      <c r="Q1194" s="19"/>
      <c r="R1194" s="19"/>
      <c r="S1194" s="19"/>
      <c r="T1194" s="19"/>
      <c r="U1194" s="19"/>
      <c r="V1194" s="19"/>
      <c r="W1194" s="19"/>
      <c r="X1194" s="19"/>
      <c r="Y1194" s="19"/>
    </row>
    <row r="1195" spans="2:25" ht="12" customHeight="1">
      <c r="B1195" s="19"/>
      <c r="C1195" s="19"/>
      <c r="D1195" s="133"/>
      <c r="E1195" s="133"/>
      <c r="F1195" s="19"/>
      <c r="G1195" s="19"/>
      <c r="H1195" s="19"/>
      <c r="I1195" s="19"/>
      <c r="J1195" s="19"/>
      <c r="K1195" s="19"/>
      <c r="L1195" s="19"/>
      <c r="M1195" s="19"/>
      <c r="N1195" s="19"/>
      <c r="O1195" s="19"/>
      <c r="P1195" s="19"/>
      <c r="Q1195" s="19"/>
      <c r="R1195" s="19"/>
      <c r="S1195" s="19"/>
      <c r="T1195" s="19"/>
      <c r="U1195" s="19"/>
      <c r="V1195" s="19"/>
      <c r="W1195" s="19"/>
      <c r="X1195" s="19"/>
      <c r="Y1195" s="19"/>
    </row>
    <row r="1196" spans="2:25" ht="12" customHeight="1">
      <c r="B1196" s="19"/>
      <c r="C1196" s="19"/>
      <c r="D1196" s="133"/>
      <c r="E1196" s="133"/>
      <c r="F1196" s="19"/>
      <c r="G1196" s="19"/>
      <c r="H1196" s="19"/>
      <c r="I1196" s="19"/>
      <c r="J1196" s="19"/>
      <c r="K1196" s="19"/>
      <c r="L1196" s="19"/>
      <c r="M1196" s="19"/>
      <c r="N1196" s="19"/>
      <c r="O1196" s="19"/>
      <c r="P1196" s="19"/>
      <c r="Q1196" s="19"/>
      <c r="R1196" s="19"/>
      <c r="S1196" s="19"/>
      <c r="T1196" s="19"/>
      <c r="U1196" s="19"/>
      <c r="V1196" s="19"/>
      <c r="W1196" s="19"/>
      <c r="X1196" s="19"/>
      <c r="Y1196" s="19"/>
    </row>
    <row r="1197" spans="2:25" ht="12" customHeight="1">
      <c r="B1197" s="19"/>
      <c r="C1197" s="19"/>
      <c r="D1197" s="133"/>
      <c r="E1197" s="133"/>
      <c r="F1197" s="19"/>
      <c r="G1197" s="19"/>
      <c r="H1197" s="19"/>
      <c r="I1197" s="19"/>
      <c r="J1197" s="19"/>
      <c r="K1197" s="19"/>
      <c r="L1197" s="19"/>
      <c r="M1197" s="19"/>
      <c r="N1197" s="19"/>
      <c r="O1197" s="19"/>
      <c r="P1197" s="19"/>
      <c r="Q1197" s="19"/>
      <c r="R1197" s="19"/>
      <c r="S1197" s="19"/>
      <c r="T1197" s="19"/>
      <c r="U1197" s="19"/>
      <c r="V1197" s="19"/>
      <c r="W1197" s="19"/>
      <c r="X1197" s="19"/>
      <c r="Y1197" s="19"/>
    </row>
    <row r="1198" spans="2:25" ht="12" customHeight="1">
      <c r="B1198" s="19"/>
      <c r="C1198" s="19"/>
      <c r="D1198" s="133"/>
      <c r="E1198" s="133"/>
      <c r="F1198" s="19"/>
      <c r="G1198" s="19"/>
      <c r="H1198" s="19"/>
      <c r="I1198" s="19"/>
      <c r="J1198" s="19"/>
      <c r="K1198" s="19"/>
      <c r="L1198" s="19"/>
      <c r="M1198" s="19"/>
      <c r="N1198" s="19"/>
      <c r="O1198" s="19"/>
      <c r="P1198" s="19"/>
      <c r="Q1198" s="19"/>
      <c r="R1198" s="19"/>
      <c r="S1198" s="19"/>
      <c r="T1198" s="19"/>
      <c r="U1198" s="19"/>
      <c r="V1198" s="19"/>
      <c r="W1198" s="19"/>
      <c r="X1198" s="19"/>
      <c r="Y1198" s="19"/>
    </row>
    <row r="1199" spans="2:25" ht="12" customHeight="1">
      <c r="B1199" s="19"/>
      <c r="C1199" s="19"/>
      <c r="D1199" s="133"/>
      <c r="E1199" s="133"/>
      <c r="F1199" s="19"/>
      <c r="G1199" s="19"/>
      <c r="H1199" s="19"/>
      <c r="I1199" s="19"/>
      <c r="J1199" s="19"/>
      <c r="K1199" s="19"/>
      <c r="L1199" s="19"/>
      <c r="M1199" s="19"/>
      <c r="N1199" s="19"/>
      <c r="O1199" s="19"/>
      <c r="P1199" s="19"/>
      <c r="Q1199" s="19"/>
      <c r="R1199" s="19"/>
      <c r="S1199" s="19"/>
      <c r="T1199" s="19"/>
      <c r="U1199" s="19"/>
      <c r="V1199" s="19"/>
      <c r="W1199" s="19"/>
      <c r="X1199" s="19"/>
      <c r="Y1199" s="19"/>
    </row>
    <row r="1200" spans="2:25" ht="12" customHeight="1">
      <c r="B1200" s="19"/>
      <c r="C1200" s="19"/>
      <c r="D1200" s="133"/>
      <c r="E1200" s="133"/>
      <c r="F1200" s="19"/>
      <c r="G1200" s="19"/>
      <c r="H1200" s="19"/>
      <c r="I1200" s="19"/>
      <c r="J1200" s="19"/>
      <c r="K1200" s="19"/>
      <c r="L1200" s="19"/>
      <c r="M1200" s="19"/>
      <c r="N1200" s="19"/>
      <c r="O1200" s="19"/>
      <c r="P1200" s="19"/>
      <c r="Q1200" s="19"/>
      <c r="R1200" s="19"/>
      <c r="S1200" s="19"/>
      <c r="T1200" s="19"/>
      <c r="U1200" s="19"/>
      <c r="V1200" s="19"/>
      <c r="W1200" s="19"/>
      <c r="X1200" s="19"/>
      <c r="Y1200" s="19"/>
    </row>
    <row r="1201" spans="2:25" ht="12" customHeight="1">
      <c r="B1201" s="19"/>
      <c r="C1201" s="19"/>
      <c r="D1201" s="133"/>
      <c r="E1201" s="133"/>
      <c r="F1201" s="19"/>
      <c r="G1201" s="19"/>
      <c r="H1201" s="19"/>
      <c r="I1201" s="19"/>
      <c r="J1201" s="19"/>
      <c r="K1201" s="19"/>
      <c r="L1201" s="19"/>
      <c r="M1201" s="19"/>
      <c r="N1201" s="19"/>
      <c r="O1201" s="19"/>
      <c r="P1201" s="19"/>
      <c r="Q1201" s="19"/>
      <c r="R1201" s="19"/>
      <c r="S1201" s="19"/>
      <c r="T1201" s="19"/>
      <c r="U1201" s="19"/>
      <c r="V1201" s="19"/>
      <c r="W1201" s="19"/>
      <c r="X1201" s="19"/>
      <c r="Y1201" s="19"/>
    </row>
    <row r="1202" spans="2:25" ht="12" customHeight="1">
      <c r="B1202" s="19"/>
      <c r="C1202" s="19"/>
      <c r="D1202" s="133"/>
      <c r="E1202" s="133"/>
      <c r="F1202" s="19"/>
      <c r="G1202" s="19"/>
      <c r="H1202" s="19"/>
      <c r="I1202" s="19"/>
      <c r="J1202" s="19"/>
      <c r="K1202" s="19"/>
      <c r="L1202" s="19"/>
      <c r="M1202" s="19"/>
      <c r="N1202" s="19"/>
      <c r="O1202" s="19"/>
      <c r="P1202" s="19"/>
      <c r="Q1202" s="19"/>
      <c r="R1202" s="19"/>
      <c r="S1202" s="19"/>
      <c r="T1202" s="19"/>
      <c r="U1202" s="19"/>
      <c r="V1202" s="19"/>
      <c r="W1202" s="19"/>
      <c r="X1202" s="19"/>
      <c r="Y1202" s="19"/>
    </row>
    <row r="1203" spans="2:25" ht="12" customHeight="1">
      <c r="B1203" s="19"/>
      <c r="C1203" s="19"/>
      <c r="D1203" s="133"/>
      <c r="E1203" s="133"/>
      <c r="F1203" s="19"/>
      <c r="G1203" s="19"/>
      <c r="H1203" s="19"/>
      <c r="I1203" s="19"/>
      <c r="J1203" s="19"/>
      <c r="K1203" s="19"/>
      <c r="L1203" s="19"/>
      <c r="M1203" s="19"/>
      <c r="N1203" s="19"/>
      <c r="O1203" s="19"/>
      <c r="P1203" s="19"/>
      <c r="Q1203" s="19"/>
      <c r="R1203" s="19"/>
      <c r="S1203" s="19"/>
      <c r="T1203" s="19"/>
      <c r="U1203" s="19"/>
      <c r="V1203" s="19"/>
      <c r="W1203" s="19"/>
      <c r="X1203" s="19"/>
      <c r="Y1203" s="19"/>
    </row>
    <row r="1204" spans="2:25" ht="12" customHeight="1">
      <c r="B1204" s="19"/>
      <c r="C1204" s="19"/>
      <c r="D1204" s="133"/>
      <c r="E1204" s="133"/>
      <c r="F1204" s="19"/>
      <c r="G1204" s="19"/>
      <c r="H1204" s="19"/>
      <c r="I1204" s="19"/>
      <c r="J1204" s="19"/>
      <c r="K1204" s="19"/>
      <c r="L1204" s="19"/>
      <c r="M1204" s="19"/>
      <c r="N1204" s="19"/>
      <c r="O1204" s="19"/>
      <c r="P1204" s="19"/>
      <c r="Q1204" s="19"/>
      <c r="R1204" s="19"/>
      <c r="S1204" s="19"/>
      <c r="T1204" s="19"/>
      <c r="U1204" s="19"/>
      <c r="V1204" s="19"/>
      <c r="W1204" s="19"/>
      <c r="X1204" s="19"/>
      <c r="Y1204" s="19"/>
    </row>
    <row r="1205" spans="2:25" ht="12" customHeight="1">
      <c r="B1205" s="19"/>
      <c r="C1205" s="19"/>
      <c r="D1205" s="133"/>
      <c r="E1205" s="133"/>
      <c r="F1205" s="19"/>
      <c r="G1205" s="19"/>
      <c r="H1205" s="19"/>
      <c r="I1205" s="19"/>
      <c r="J1205" s="19"/>
      <c r="K1205" s="19"/>
      <c r="L1205" s="19"/>
      <c r="M1205" s="19"/>
      <c r="N1205" s="19"/>
      <c r="O1205" s="19"/>
      <c r="P1205" s="19"/>
      <c r="Q1205" s="19"/>
      <c r="R1205" s="19"/>
      <c r="S1205" s="19"/>
      <c r="T1205" s="19"/>
      <c r="U1205" s="19"/>
      <c r="V1205" s="19"/>
      <c r="W1205" s="19"/>
      <c r="X1205" s="19"/>
      <c r="Y1205" s="19"/>
    </row>
    <row r="1206" spans="2:25" ht="12" customHeight="1">
      <c r="B1206" s="19"/>
      <c r="C1206" s="19"/>
      <c r="D1206" s="133"/>
      <c r="E1206" s="133"/>
      <c r="F1206" s="19"/>
      <c r="G1206" s="19"/>
      <c r="H1206" s="19"/>
      <c r="I1206" s="19"/>
      <c r="J1206" s="19"/>
      <c r="K1206" s="19"/>
      <c r="L1206" s="19"/>
      <c r="M1206" s="19"/>
      <c r="N1206" s="19"/>
      <c r="O1206" s="19"/>
      <c r="P1206" s="19"/>
      <c r="Q1206" s="19"/>
      <c r="R1206" s="19"/>
      <c r="S1206" s="19"/>
      <c r="T1206" s="19"/>
      <c r="U1206" s="19"/>
      <c r="V1206" s="19"/>
      <c r="W1206" s="19"/>
      <c r="X1206" s="19"/>
      <c r="Y1206" s="19"/>
    </row>
    <row r="1207" spans="2:25" ht="12" customHeight="1">
      <c r="B1207" s="19"/>
      <c r="C1207" s="19"/>
      <c r="D1207" s="133"/>
      <c r="E1207" s="133"/>
      <c r="F1207" s="19"/>
      <c r="G1207" s="19"/>
      <c r="H1207" s="19"/>
      <c r="I1207" s="19"/>
      <c r="J1207" s="19"/>
      <c r="K1207" s="19"/>
      <c r="L1207" s="19"/>
      <c r="M1207" s="19"/>
      <c r="N1207" s="19"/>
      <c r="O1207" s="19"/>
      <c r="P1207" s="19"/>
      <c r="Q1207" s="19"/>
      <c r="R1207" s="19"/>
      <c r="S1207" s="19"/>
      <c r="T1207" s="19"/>
      <c r="U1207" s="19"/>
      <c r="V1207" s="19"/>
      <c r="W1207" s="19"/>
      <c r="X1207" s="19"/>
      <c r="Y1207" s="19"/>
    </row>
    <row r="1208" spans="2:25" ht="12" customHeight="1">
      <c r="B1208" s="19"/>
      <c r="C1208" s="19"/>
      <c r="D1208" s="133"/>
      <c r="E1208" s="133"/>
      <c r="F1208" s="19"/>
      <c r="G1208" s="19"/>
      <c r="H1208" s="19"/>
      <c r="I1208" s="19"/>
      <c r="J1208" s="19"/>
      <c r="K1208" s="19"/>
      <c r="L1208" s="19"/>
      <c r="M1208" s="19"/>
      <c r="N1208" s="19"/>
      <c r="O1208" s="19"/>
      <c r="P1208" s="19"/>
      <c r="Q1208" s="19"/>
      <c r="R1208" s="19"/>
      <c r="S1208" s="19"/>
      <c r="T1208" s="19"/>
      <c r="U1208" s="19"/>
      <c r="V1208" s="19"/>
      <c r="W1208" s="19"/>
      <c r="X1208" s="19"/>
      <c r="Y1208" s="19"/>
    </row>
    <row r="1209" spans="2:25" ht="12" customHeight="1">
      <c r="B1209" s="19"/>
      <c r="C1209" s="19"/>
      <c r="D1209" s="133"/>
      <c r="E1209" s="133"/>
      <c r="F1209" s="19"/>
      <c r="G1209" s="19"/>
      <c r="H1209" s="19"/>
      <c r="I1209" s="19"/>
      <c r="J1209" s="19"/>
      <c r="K1209" s="19"/>
      <c r="L1209" s="19"/>
      <c r="M1209" s="19"/>
      <c r="N1209" s="19"/>
      <c r="O1209" s="19"/>
      <c r="P1209" s="19"/>
      <c r="Q1209" s="19"/>
      <c r="R1209" s="19"/>
      <c r="S1209" s="19"/>
      <c r="T1209" s="19"/>
      <c r="U1209" s="19"/>
      <c r="V1209" s="19"/>
      <c r="W1209" s="19"/>
      <c r="X1209" s="19"/>
      <c r="Y1209" s="19"/>
    </row>
    <row r="1210" spans="2:25" ht="12" customHeight="1">
      <c r="B1210" s="19"/>
      <c r="C1210" s="19"/>
      <c r="D1210" s="133"/>
      <c r="E1210" s="133"/>
      <c r="F1210" s="19"/>
      <c r="G1210" s="19"/>
      <c r="H1210" s="19"/>
      <c r="I1210" s="19"/>
      <c r="J1210" s="19"/>
      <c r="K1210" s="19"/>
      <c r="L1210" s="19"/>
      <c r="M1210" s="19"/>
      <c r="N1210" s="19"/>
      <c r="O1210" s="19"/>
      <c r="P1210" s="19"/>
      <c r="Q1210" s="19"/>
      <c r="R1210" s="19"/>
      <c r="S1210" s="19"/>
      <c r="T1210" s="19"/>
      <c r="U1210" s="19"/>
      <c r="V1210" s="19"/>
      <c r="W1210" s="19"/>
      <c r="X1210" s="19"/>
      <c r="Y1210" s="19"/>
    </row>
    <row r="1211" spans="2:25" ht="12" customHeight="1">
      <c r="B1211" s="19"/>
      <c r="C1211" s="19"/>
      <c r="D1211" s="133"/>
      <c r="E1211" s="133"/>
      <c r="F1211" s="19"/>
      <c r="G1211" s="19"/>
      <c r="H1211" s="19"/>
      <c r="I1211" s="19"/>
      <c r="J1211" s="19"/>
      <c r="K1211" s="19"/>
      <c r="L1211" s="19"/>
      <c r="M1211" s="19"/>
      <c r="N1211" s="19"/>
      <c r="O1211" s="19"/>
      <c r="P1211" s="19"/>
      <c r="Q1211" s="19"/>
      <c r="R1211" s="19"/>
      <c r="S1211" s="19"/>
      <c r="T1211" s="19"/>
      <c r="U1211" s="19"/>
      <c r="V1211" s="19"/>
      <c r="W1211" s="19"/>
      <c r="X1211" s="19"/>
      <c r="Y1211" s="19"/>
    </row>
    <row r="1212" spans="2:25" ht="12" customHeight="1">
      <c r="B1212" s="19"/>
      <c r="C1212" s="19"/>
      <c r="D1212" s="133"/>
      <c r="E1212" s="133"/>
      <c r="F1212" s="19"/>
      <c r="G1212" s="19"/>
      <c r="H1212" s="19"/>
      <c r="I1212" s="19"/>
      <c r="J1212" s="19"/>
      <c r="K1212" s="19"/>
      <c r="L1212" s="19"/>
      <c r="M1212" s="19"/>
      <c r="N1212" s="19"/>
      <c r="O1212" s="19"/>
      <c r="P1212" s="19"/>
      <c r="Q1212" s="19"/>
      <c r="R1212" s="19"/>
      <c r="S1212" s="19"/>
      <c r="T1212" s="19"/>
      <c r="U1212" s="19"/>
      <c r="V1212" s="19"/>
      <c r="W1212" s="19"/>
      <c r="X1212" s="19"/>
      <c r="Y1212" s="19"/>
    </row>
    <row r="1213" spans="2:25" ht="12" customHeight="1">
      <c r="B1213" s="19"/>
      <c r="C1213" s="19"/>
      <c r="D1213" s="133"/>
      <c r="E1213" s="133"/>
      <c r="F1213" s="19"/>
      <c r="G1213" s="19"/>
      <c r="H1213" s="19"/>
      <c r="I1213" s="19"/>
      <c r="J1213" s="19"/>
      <c r="K1213" s="19"/>
      <c r="L1213" s="19"/>
      <c r="M1213" s="19"/>
      <c r="N1213" s="19"/>
      <c r="O1213" s="19"/>
      <c r="P1213" s="19"/>
      <c r="Q1213" s="19"/>
      <c r="R1213" s="19"/>
      <c r="S1213" s="19"/>
      <c r="T1213" s="19"/>
      <c r="U1213" s="19"/>
      <c r="V1213" s="19"/>
      <c r="W1213" s="19"/>
      <c r="X1213" s="19"/>
      <c r="Y1213" s="19"/>
    </row>
    <row r="1214" spans="2:25" ht="12" customHeight="1">
      <c r="B1214" s="19"/>
      <c r="C1214" s="19"/>
      <c r="D1214" s="133"/>
      <c r="E1214" s="133"/>
      <c r="F1214" s="19"/>
      <c r="G1214" s="19"/>
      <c r="H1214" s="19"/>
      <c r="I1214" s="19"/>
      <c r="J1214" s="19"/>
      <c r="K1214" s="19"/>
      <c r="L1214" s="19"/>
      <c r="M1214" s="19"/>
      <c r="N1214" s="19"/>
      <c r="O1214" s="19"/>
      <c r="P1214" s="19"/>
      <c r="Q1214" s="19"/>
      <c r="R1214" s="19"/>
      <c r="S1214" s="19"/>
      <c r="T1214" s="19"/>
      <c r="U1214" s="19"/>
      <c r="V1214" s="19"/>
      <c r="W1214" s="19"/>
      <c r="X1214" s="19"/>
      <c r="Y1214" s="19"/>
    </row>
    <row r="1215" spans="2:25" ht="12" customHeight="1">
      <c r="B1215" s="19"/>
      <c r="C1215" s="19"/>
      <c r="D1215" s="133"/>
      <c r="E1215" s="133"/>
      <c r="F1215" s="19"/>
      <c r="G1215" s="19"/>
      <c r="H1215" s="19"/>
      <c r="I1215" s="19"/>
      <c r="J1215" s="19"/>
      <c r="K1215" s="19"/>
      <c r="L1215" s="19"/>
      <c r="M1215" s="19"/>
      <c r="N1215" s="19"/>
      <c r="O1215" s="19"/>
      <c r="P1215" s="19"/>
      <c r="Q1215" s="19"/>
      <c r="R1215" s="19"/>
      <c r="S1215" s="19"/>
      <c r="T1215" s="19"/>
      <c r="U1215" s="19"/>
      <c r="V1215" s="19"/>
      <c r="W1215" s="19"/>
      <c r="X1215" s="19"/>
      <c r="Y1215" s="19"/>
    </row>
    <row r="1216" spans="2:25" ht="12" customHeight="1">
      <c r="B1216" s="19"/>
      <c r="C1216" s="19"/>
      <c r="D1216" s="133"/>
      <c r="E1216" s="133"/>
      <c r="F1216" s="19"/>
      <c r="G1216" s="19"/>
      <c r="H1216" s="19"/>
      <c r="I1216" s="19"/>
      <c r="J1216" s="19"/>
      <c r="K1216" s="19"/>
      <c r="L1216" s="19"/>
      <c r="M1216" s="19"/>
      <c r="N1216" s="19"/>
      <c r="O1216" s="19"/>
      <c r="P1216" s="19"/>
      <c r="Q1216" s="19"/>
      <c r="R1216" s="19"/>
      <c r="S1216" s="19"/>
      <c r="T1216" s="19"/>
      <c r="U1216" s="19"/>
      <c r="V1216" s="19"/>
      <c r="W1216" s="19"/>
      <c r="X1216" s="19"/>
      <c r="Y1216" s="19"/>
    </row>
    <row r="1217" spans="2:25" ht="12" customHeight="1">
      <c r="B1217" s="19"/>
      <c r="C1217" s="19"/>
      <c r="D1217" s="133"/>
      <c r="E1217" s="133"/>
      <c r="F1217" s="19"/>
      <c r="G1217" s="19"/>
      <c r="H1217" s="19"/>
      <c r="I1217" s="19"/>
      <c r="J1217" s="19"/>
      <c r="K1217" s="19"/>
      <c r="L1217" s="19"/>
      <c r="M1217" s="19"/>
      <c r="N1217" s="19"/>
      <c r="O1217" s="19"/>
      <c r="P1217" s="19"/>
      <c r="Q1217" s="19"/>
      <c r="R1217" s="19"/>
      <c r="S1217" s="19"/>
      <c r="T1217" s="19"/>
      <c r="U1217" s="19"/>
      <c r="V1217" s="19"/>
      <c r="W1217" s="19"/>
      <c r="X1217" s="19"/>
      <c r="Y1217" s="19"/>
    </row>
    <row r="1218" spans="2:25" ht="12" customHeight="1">
      <c r="B1218" s="19"/>
      <c r="C1218" s="19"/>
      <c r="D1218" s="133"/>
      <c r="E1218" s="133"/>
      <c r="F1218" s="19"/>
      <c r="G1218" s="19"/>
      <c r="H1218" s="19"/>
      <c r="I1218" s="19"/>
      <c r="J1218" s="19"/>
      <c r="K1218" s="19"/>
      <c r="L1218" s="19"/>
      <c r="M1218" s="19"/>
      <c r="N1218" s="19"/>
      <c r="O1218" s="19"/>
      <c r="P1218" s="19"/>
      <c r="Q1218" s="19"/>
      <c r="R1218" s="19"/>
      <c r="S1218" s="19"/>
      <c r="T1218" s="19"/>
      <c r="U1218" s="19"/>
      <c r="V1218" s="19"/>
      <c r="W1218" s="19"/>
      <c r="X1218" s="19"/>
      <c r="Y1218" s="19"/>
    </row>
    <row r="1219" spans="2:25" ht="12" customHeight="1">
      <c r="B1219" s="19"/>
      <c r="C1219" s="19"/>
      <c r="D1219" s="133"/>
      <c r="E1219" s="133"/>
      <c r="F1219" s="19"/>
      <c r="G1219" s="19"/>
      <c r="H1219" s="19"/>
      <c r="I1219" s="19"/>
      <c r="J1219" s="19"/>
      <c r="K1219" s="19"/>
      <c r="L1219" s="19"/>
      <c r="M1219" s="19"/>
      <c r="N1219" s="19"/>
      <c r="O1219" s="19"/>
      <c r="P1219" s="19"/>
      <c r="Q1219" s="19"/>
      <c r="R1219" s="19"/>
      <c r="S1219" s="19"/>
      <c r="T1219" s="19"/>
      <c r="U1219" s="19"/>
      <c r="V1219" s="19"/>
      <c r="W1219" s="19"/>
      <c r="X1219" s="19"/>
      <c r="Y1219" s="19"/>
    </row>
    <row r="1220" spans="2:25" ht="12" customHeight="1">
      <c r="B1220" s="19"/>
      <c r="C1220" s="19"/>
      <c r="D1220" s="133"/>
      <c r="E1220" s="133"/>
      <c r="F1220" s="19"/>
      <c r="G1220" s="19"/>
      <c r="H1220" s="19"/>
      <c r="I1220" s="19"/>
      <c r="J1220" s="19"/>
      <c r="K1220" s="19"/>
      <c r="L1220" s="19"/>
      <c r="M1220" s="19"/>
      <c r="N1220" s="19"/>
      <c r="O1220" s="19"/>
      <c r="P1220" s="19"/>
      <c r="Q1220" s="19"/>
      <c r="R1220" s="19"/>
      <c r="S1220" s="19"/>
      <c r="T1220" s="19"/>
      <c r="U1220" s="19"/>
      <c r="V1220" s="19"/>
      <c r="W1220" s="19"/>
      <c r="X1220" s="19"/>
      <c r="Y1220" s="19"/>
    </row>
    <row r="1221" spans="2:25" ht="12" customHeight="1">
      <c r="B1221" s="19"/>
      <c r="C1221" s="19"/>
      <c r="D1221" s="133"/>
      <c r="E1221" s="133"/>
      <c r="F1221" s="19"/>
      <c r="G1221" s="19"/>
      <c r="H1221" s="19"/>
      <c r="I1221" s="19"/>
      <c r="J1221" s="19"/>
      <c r="K1221" s="19"/>
      <c r="L1221" s="19"/>
      <c r="M1221" s="19"/>
      <c r="N1221" s="19"/>
      <c r="O1221" s="19"/>
      <c r="P1221" s="19"/>
      <c r="Q1221" s="19"/>
      <c r="R1221" s="19"/>
      <c r="S1221" s="19"/>
      <c r="T1221" s="19"/>
      <c r="U1221" s="19"/>
      <c r="V1221" s="19"/>
      <c r="W1221" s="19"/>
      <c r="X1221" s="19"/>
      <c r="Y1221" s="19"/>
    </row>
    <row r="1222" spans="2:25" ht="12" customHeight="1">
      <c r="B1222" s="19"/>
      <c r="C1222" s="19"/>
      <c r="D1222" s="133"/>
      <c r="E1222" s="133"/>
      <c r="F1222" s="19"/>
      <c r="G1222" s="19"/>
      <c r="H1222" s="19"/>
      <c r="I1222" s="19"/>
      <c r="J1222" s="19"/>
      <c r="K1222" s="19"/>
      <c r="L1222" s="19"/>
      <c r="M1222" s="19"/>
      <c r="N1222" s="19"/>
      <c r="O1222" s="19"/>
      <c r="P1222" s="19"/>
      <c r="Q1222" s="19"/>
      <c r="R1222" s="19"/>
      <c r="S1222" s="19"/>
      <c r="T1222" s="19"/>
      <c r="U1222" s="19"/>
      <c r="V1222" s="19"/>
      <c r="W1222" s="19"/>
      <c r="X1222" s="19"/>
      <c r="Y1222" s="19"/>
    </row>
    <row r="1223" spans="2:25" ht="12" customHeight="1">
      <c r="B1223" s="19"/>
      <c r="C1223" s="19"/>
      <c r="D1223" s="133"/>
      <c r="E1223" s="133"/>
      <c r="F1223" s="19"/>
      <c r="G1223" s="19"/>
      <c r="H1223" s="19"/>
      <c r="I1223" s="19"/>
      <c r="J1223" s="19"/>
      <c r="K1223" s="19"/>
      <c r="L1223" s="19"/>
      <c r="M1223" s="19"/>
      <c r="N1223" s="19"/>
      <c r="O1223" s="19"/>
      <c r="P1223" s="19"/>
      <c r="Q1223" s="19"/>
      <c r="R1223" s="19"/>
      <c r="S1223" s="19"/>
      <c r="T1223" s="19"/>
      <c r="U1223" s="19"/>
      <c r="V1223" s="19"/>
      <c r="W1223" s="19"/>
      <c r="X1223" s="19"/>
      <c r="Y1223" s="19"/>
    </row>
    <row r="1224" spans="2:25" ht="12" customHeight="1">
      <c r="B1224" s="19"/>
      <c r="C1224" s="19"/>
      <c r="D1224" s="133"/>
      <c r="E1224" s="133"/>
      <c r="F1224" s="19"/>
      <c r="G1224" s="19"/>
      <c r="H1224" s="19"/>
      <c r="I1224" s="19"/>
      <c r="J1224" s="19"/>
      <c r="K1224" s="19"/>
      <c r="L1224" s="19"/>
      <c r="M1224" s="19"/>
      <c r="N1224" s="19"/>
      <c r="O1224" s="19"/>
      <c r="P1224" s="19"/>
      <c r="Q1224" s="19"/>
      <c r="R1224" s="19"/>
      <c r="S1224" s="19"/>
      <c r="T1224" s="19"/>
      <c r="U1224" s="19"/>
      <c r="V1224" s="19"/>
      <c r="W1224" s="19"/>
      <c r="X1224" s="19"/>
      <c r="Y1224" s="19"/>
    </row>
    <row r="1225" spans="2:25" ht="12" customHeight="1">
      <c r="B1225" s="19"/>
      <c r="C1225" s="19"/>
      <c r="D1225" s="133"/>
      <c r="E1225" s="133"/>
      <c r="F1225" s="19"/>
      <c r="G1225" s="19"/>
      <c r="H1225" s="19"/>
      <c r="I1225" s="19"/>
      <c r="J1225" s="19"/>
      <c r="K1225" s="19"/>
      <c r="L1225" s="19"/>
      <c r="M1225" s="19"/>
      <c r="N1225" s="19"/>
      <c r="O1225" s="19"/>
      <c r="P1225" s="19"/>
      <c r="Q1225" s="19"/>
      <c r="R1225" s="19"/>
      <c r="S1225" s="19"/>
      <c r="T1225" s="19"/>
      <c r="U1225" s="19"/>
      <c r="V1225" s="19"/>
      <c r="W1225" s="19"/>
      <c r="X1225" s="19"/>
      <c r="Y1225" s="19"/>
    </row>
  </sheetData>
  <sheetProtection password="DC4E" sheet="1" objects="1" scenarios="1"/>
  <mergeCells count="1">
    <mergeCell ref="B11:C11"/>
  </mergeCells>
  <conditionalFormatting sqref="E703:E737 E19:E53 E57:E91 E95:E129 E133:E167 E171:E205 E209:E243 E247:E281 E285:E319 E323:E357 E361:E395 E399:E433 E437:E471 E475:E509 E513:E547 E551:E585 E589:E623 E627:E661 E665:E699 E741:E775">
    <cfRule type="cellIs" dxfId="416" priority="127" stopIfTrue="1" operator="equal">
      <formula>"ERR"</formula>
    </cfRule>
  </conditionalFormatting>
  <conditionalFormatting sqref="F19:J19 D19:D53 D247:D281 D285:D319 D209:D243 D171:D205 D133:D167 D95:D129 D57:D91 D361:D395 D323:D357 D399:D433 D437:D471 D475:D509 D513:D547 D551:D585 D589:D623 D627:D661 D665:D699 D703:D737 D741:D775">
    <cfRule type="expression" dxfId="415" priority="116" stopIfTrue="1">
      <formula>ISBLANK(D19)</formula>
    </cfRule>
    <cfRule type="cellIs" dxfId="414" priority="117" stopIfTrue="1" operator="equal">
      <formula>"Pasa"</formula>
    </cfRule>
    <cfRule type="cellIs" dxfId="413" priority="118" stopIfTrue="1" operator="equal">
      <formula>"Falla"</formula>
    </cfRule>
    <cfRule type="cellIs" dxfId="412" priority="119" stopIfTrue="1" operator="equal">
      <formula>"N/A"</formula>
    </cfRule>
    <cfRule type="cellIs" dxfId="411" priority="120" stopIfTrue="1" operator="equal">
      <formula>"N/T"</formula>
    </cfRule>
    <cfRule type="cellIs" dxfId="410" priority="121" stopIfTrue="1" operator="equal">
      <formula>"N/D"</formula>
    </cfRule>
  </conditionalFormatting>
  <conditionalFormatting sqref="F57:J57">
    <cfRule type="expression" dxfId="409" priority="109" stopIfTrue="1">
      <formula>ISBLANK(F57)</formula>
    </cfRule>
    <cfRule type="cellIs" dxfId="408" priority="110" stopIfTrue="1" operator="equal">
      <formula>"Pasa"</formula>
    </cfRule>
    <cfRule type="cellIs" dxfId="407" priority="111" stopIfTrue="1" operator="equal">
      <formula>"Falla"</formula>
    </cfRule>
    <cfRule type="cellIs" dxfId="406" priority="112" stopIfTrue="1" operator="equal">
      <formula>"N/A"</formula>
    </cfRule>
    <cfRule type="cellIs" dxfId="405" priority="113" stopIfTrue="1" operator="equal">
      <formula>"N/T"</formula>
    </cfRule>
    <cfRule type="cellIs" dxfId="404" priority="114" stopIfTrue="1" operator="equal">
      <formula>"N/D"</formula>
    </cfRule>
  </conditionalFormatting>
  <conditionalFormatting sqref="F95:J95">
    <cfRule type="expression" dxfId="403" priority="103" stopIfTrue="1">
      <formula>ISBLANK(F95)</formula>
    </cfRule>
    <cfRule type="cellIs" dxfId="402" priority="104" stopIfTrue="1" operator="equal">
      <formula>"Pasa"</formula>
    </cfRule>
    <cfRule type="cellIs" dxfId="401" priority="105" stopIfTrue="1" operator="equal">
      <formula>"Falla"</formula>
    </cfRule>
    <cfRule type="cellIs" dxfId="400" priority="106" stopIfTrue="1" operator="equal">
      <formula>"N/A"</formula>
    </cfRule>
    <cfRule type="cellIs" dxfId="399" priority="107" stopIfTrue="1" operator="equal">
      <formula>"N/T"</formula>
    </cfRule>
    <cfRule type="cellIs" dxfId="398" priority="108" stopIfTrue="1" operator="equal">
      <formula>"N/D"</formula>
    </cfRule>
  </conditionalFormatting>
  <conditionalFormatting sqref="F133:J133">
    <cfRule type="expression" dxfId="397" priority="97" stopIfTrue="1">
      <formula>ISBLANK(F133)</formula>
    </cfRule>
    <cfRule type="cellIs" dxfId="396" priority="98" stopIfTrue="1" operator="equal">
      <formula>"Pasa"</formula>
    </cfRule>
    <cfRule type="cellIs" dxfId="395" priority="99" stopIfTrue="1" operator="equal">
      <formula>"Falla"</formula>
    </cfRule>
    <cfRule type="cellIs" dxfId="394" priority="100" stopIfTrue="1" operator="equal">
      <formula>"N/A"</formula>
    </cfRule>
    <cfRule type="cellIs" dxfId="393" priority="101" stopIfTrue="1" operator="equal">
      <formula>"N/T"</formula>
    </cfRule>
    <cfRule type="cellIs" dxfId="392" priority="102" stopIfTrue="1" operator="equal">
      <formula>"N/D"</formula>
    </cfRule>
  </conditionalFormatting>
  <conditionalFormatting sqref="F171:J171">
    <cfRule type="expression" dxfId="391" priority="91" stopIfTrue="1">
      <formula>ISBLANK(F171)</formula>
    </cfRule>
    <cfRule type="cellIs" dxfId="390" priority="92" stopIfTrue="1" operator="equal">
      <formula>"Pasa"</formula>
    </cfRule>
    <cfRule type="cellIs" dxfId="389" priority="93" stopIfTrue="1" operator="equal">
      <formula>"Falla"</formula>
    </cfRule>
    <cfRule type="cellIs" dxfId="388" priority="94" stopIfTrue="1" operator="equal">
      <formula>"N/A"</formula>
    </cfRule>
    <cfRule type="cellIs" dxfId="387" priority="95" stopIfTrue="1" operator="equal">
      <formula>"N/T"</formula>
    </cfRule>
    <cfRule type="cellIs" dxfId="386" priority="96" stopIfTrue="1" operator="equal">
      <formula>"N/D"</formula>
    </cfRule>
  </conditionalFormatting>
  <conditionalFormatting sqref="F209:J209">
    <cfRule type="expression" dxfId="385" priority="85" stopIfTrue="1">
      <formula>ISBLANK(F209)</formula>
    </cfRule>
    <cfRule type="cellIs" dxfId="384" priority="86" stopIfTrue="1" operator="equal">
      <formula>"Pasa"</formula>
    </cfRule>
    <cfRule type="cellIs" dxfId="383" priority="87" stopIfTrue="1" operator="equal">
      <formula>"Falla"</formula>
    </cfRule>
    <cfRule type="cellIs" dxfId="382" priority="88" stopIfTrue="1" operator="equal">
      <formula>"N/A"</formula>
    </cfRule>
    <cfRule type="cellIs" dxfId="381" priority="89" stopIfTrue="1" operator="equal">
      <formula>"N/T"</formula>
    </cfRule>
    <cfRule type="cellIs" dxfId="380" priority="90" stopIfTrue="1" operator="equal">
      <formula>"N/D"</formula>
    </cfRule>
  </conditionalFormatting>
  <conditionalFormatting sqref="F247:J247">
    <cfRule type="expression" dxfId="379" priority="79" stopIfTrue="1">
      <formula>ISBLANK(F247)</formula>
    </cfRule>
    <cfRule type="cellIs" dxfId="378" priority="80" stopIfTrue="1" operator="equal">
      <formula>"Pasa"</formula>
    </cfRule>
    <cfRule type="cellIs" dxfId="377" priority="81" stopIfTrue="1" operator="equal">
      <formula>"Falla"</formula>
    </cfRule>
    <cfRule type="cellIs" dxfId="376" priority="82" stopIfTrue="1" operator="equal">
      <formula>"N/A"</formula>
    </cfRule>
    <cfRule type="cellIs" dxfId="375" priority="83" stopIfTrue="1" operator="equal">
      <formula>"N/T"</formula>
    </cfRule>
    <cfRule type="cellIs" dxfId="374" priority="84" stopIfTrue="1" operator="equal">
      <formula>"N/D"</formula>
    </cfRule>
  </conditionalFormatting>
  <conditionalFormatting sqref="F285:J285">
    <cfRule type="expression" dxfId="373" priority="73" stopIfTrue="1">
      <formula>ISBLANK(F285)</formula>
    </cfRule>
    <cfRule type="cellIs" dxfId="372" priority="74" stopIfTrue="1" operator="equal">
      <formula>"Pasa"</formula>
    </cfRule>
    <cfRule type="cellIs" dxfId="371" priority="75" stopIfTrue="1" operator="equal">
      <formula>"Falla"</formula>
    </cfRule>
    <cfRule type="cellIs" dxfId="370" priority="76" stopIfTrue="1" operator="equal">
      <formula>"N/A"</formula>
    </cfRule>
    <cfRule type="cellIs" dxfId="369" priority="77" stopIfTrue="1" operator="equal">
      <formula>"N/T"</formula>
    </cfRule>
    <cfRule type="cellIs" dxfId="368" priority="78" stopIfTrue="1" operator="equal">
      <formula>"N/D"</formula>
    </cfRule>
  </conditionalFormatting>
  <conditionalFormatting sqref="F323:J323">
    <cfRule type="expression" dxfId="367" priority="67" stopIfTrue="1">
      <formula>ISBLANK(F323)</formula>
    </cfRule>
    <cfRule type="cellIs" dxfId="366" priority="68" stopIfTrue="1" operator="equal">
      <formula>"Pasa"</formula>
    </cfRule>
    <cfRule type="cellIs" dxfId="365" priority="69" stopIfTrue="1" operator="equal">
      <formula>"Falla"</formula>
    </cfRule>
    <cfRule type="cellIs" dxfId="364" priority="70" stopIfTrue="1" operator="equal">
      <formula>"N/A"</formula>
    </cfRule>
    <cfRule type="cellIs" dxfId="363" priority="71" stopIfTrue="1" operator="equal">
      <formula>"N/T"</formula>
    </cfRule>
    <cfRule type="cellIs" dxfId="362" priority="72" stopIfTrue="1" operator="equal">
      <formula>"N/D"</formula>
    </cfRule>
  </conditionalFormatting>
  <conditionalFormatting sqref="F361:J361">
    <cfRule type="expression" dxfId="361" priority="61" stopIfTrue="1">
      <formula>ISBLANK(F361)</formula>
    </cfRule>
    <cfRule type="cellIs" dxfId="360" priority="62" stopIfTrue="1" operator="equal">
      <formula>"Pasa"</formula>
    </cfRule>
    <cfRule type="cellIs" dxfId="359" priority="63" stopIfTrue="1" operator="equal">
      <formula>"Falla"</formula>
    </cfRule>
    <cfRule type="cellIs" dxfId="358" priority="64" stopIfTrue="1" operator="equal">
      <formula>"N/A"</formula>
    </cfRule>
    <cfRule type="cellIs" dxfId="357" priority="65" stopIfTrue="1" operator="equal">
      <formula>"N/T"</formula>
    </cfRule>
    <cfRule type="cellIs" dxfId="356" priority="66" stopIfTrue="1" operator="equal">
      <formula>"N/D"</formula>
    </cfRule>
  </conditionalFormatting>
  <conditionalFormatting sqref="F399:J399">
    <cfRule type="expression" dxfId="355" priority="55" stopIfTrue="1">
      <formula>ISBLANK(F399)</formula>
    </cfRule>
    <cfRule type="cellIs" dxfId="354" priority="56" stopIfTrue="1" operator="equal">
      <formula>"Pasa"</formula>
    </cfRule>
    <cfRule type="cellIs" dxfId="353" priority="57" stopIfTrue="1" operator="equal">
      <formula>"Falla"</formula>
    </cfRule>
    <cfRule type="cellIs" dxfId="352" priority="58" stopIfTrue="1" operator="equal">
      <formula>"N/A"</formula>
    </cfRule>
    <cfRule type="cellIs" dxfId="351" priority="59" stopIfTrue="1" operator="equal">
      <formula>"N/T"</formula>
    </cfRule>
    <cfRule type="cellIs" dxfId="350" priority="60" stopIfTrue="1" operator="equal">
      <formula>"N/D"</formula>
    </cfRule>
  </conditionalFormatting>
  <conditionalFormatting sqref="F437:J437">
    <cfRule type="expression" dxfId="349" priority="49" stopIfTrue="1">
      <formula>ISBLANK(F437)</formula>
    </cfRule>
    <cfRule type="cellIs" dxfId="348" priority="50" stopIfTrue="1" operator="equal">
      <formula>"Pasa"</formula>
    </cfRule>
    <cfRule type="cellIs" dxfId="347" priority="51" stopIfTrue="1" operator="equal">
      <formula>"Falla"</formula>
    </cfRule>
    <cfRule type="cellIs" dxfId="346" priority="52" stopIfTrue="1" operator="equal">
      <formula>"N/A"</formula>
    </cfRule>
    <cfRule type="cellIs" dxfId="345" priority="53" stopIfTrue="1" operator="equal">
      <formula>"N/T"</formula>
    </cfRule>
    <cfRule type="cellIs" dxfId="344" priority="54" stopIfTrue="1" operator="equal">
      <formula>"N/D"</formula>
    </cfRule>
  </conditionalFormatting>
  <conditionalFormatting sqref="F475:J475">
    <cfRule type="expression" dxfId="343" priority="43" stopIfTrue="1">
      <formula>ISBLANK(F475)</formula>
    </cfRule>
    <cfRule type="cellIs" dxfId="342" priority="44" stopIfTrue="1" operator="equal">
      <formula>"Pasa"</formula>
    </cfRule>
    <cfRule type="cellIs" dxfId="341" priority="45" stopIfTrue="1" operator="equal">
      <formula>"Falla"</formula>
    </cfRule>
    <cfRule type="cellIs" dxfId="340" priority="46" stopIfTrue="1" operator="equal">
      <formula>"N/A"</formula>
    </cfRule>
    <cfRule type="cellIs" dxfId="339" priority="47" stopIfTrue="1" operator="equal">
      <formula>"N/T"</formula>
    </cfRule>
    <cfRule type="cellIs" dxfId="338" priority="48" stopIfTrue="1" operator="equal">
      <formula>"N/D"</formula>
    </cfRule>
  </conditionalFormatting>
  <conditionalFormatting sqref="F513:J513">
    <cfRule type="expression" dxfId="337" priority="37" stopIfTrue="1">
      <formula>ISBLANK(F513)</formula>
    </cfRule>
    <cfRule type="cellIs" dxfId="336" priority="38" stopIfTrue="1" operator="equal">
      <formula>"Pasa"</formula>
    </cfRule>
    <cfRule type="cellIs" dxfId="335" priority="39" stopIfTrue="1" operator="equal">
      <formula>"Falla"</formula>
    </cfRule>
    <cfRule type="cellIs" dxfId="334" priority="40" stopIfTrue="1" operator="equal">
      <formula>"N/A"</formula>
    </cfRule>
    <cfRule type="cellIs" dxfId="333" priority="41" stopIfTrue="1" operator="equal">
      <formula>"N/T"</formula>
    </cfRule>
    <cfRule type="cellIs" dxfId="332" priority="42" stopIfTrue="1" operator="equal">
      <formula>"N/D"</formula>
    </cfRule>
  </conditionalFormatting>
  <conditionalFormatting sqref="F551:J551">
    <cfRule type="expression" dxfId="331" priority="31" stopIfTrue="1">
      <formula>ISBLANK(F551)</formula>
    </cfRule>
    <cfRule type="cellIs" dxfId="330" priority="32" stopIfTrue="1" operator="equal">
      <formula>"Pasa"</formula>
    </cfRule>
    <cfRule type="cellIs" dxfId="329" priority="33" stopIfTrue="1" operator="equal">
      <formula>"Falla"</formula>
    </cfRule>
    <cfRule type="cellIs" dxfId="328" priority="34" stopIfTrue="1" operator="equal">
      <formula>"N/A"</formula>
    </cfRule>
    <cfRule type="cellIs" dxfId="327" priority="35" stopIfTrue="1" operator="equal">
      <formula>"N/T"</formula>
    </cfRule>
    <cfRule type="cellIs" dxfId="326" priority="36" stopIfTrue="1" operator="equal">
      <formula>"N/D"</formula>
    </cfRule>
  </conditionalFormatting>
  <conditionalFormatting sqref="F589:J589">
    <cfRule type="expression" dxfId="325" priority="25" stopIfTrue="1">
      <formula>ISBLANK(F589)</formula>
    </cfRule>
    <cfRule type="cellIs" dxfId="324" priority="26" stopIfTrue="1" operator="equal">
      <formula>"Pasa"</formula>
    </cfRule>
    <cfRule type="cellIs" dxfId="323" priority="27" stopIfTrue="1" operator="equal">
      <formula>"Falla"</formula>
    </cfRule>
    <cfRule type="cellIs" dxfId="322" priority="28" stopIfTrue="1" operator="equal">
      <formula>"N/A"</formula>
    </cfRule>
    <cfRule type="cellIs" dxfId="321" priority="29" stopIfTrue="1" operator="equal">
      <formula>"N/T"</formula>
    </cfRule>
    <cfRule type="cellIs" dxfId="320" priority="30" stopIfTrue="1" operator="equal">
      <formula>"N/D"</formula>
    </cfRule>
  </conditionalFormatting>
  <conditionalFormatting sqref="F627:J627">
    <cfRule type="expression" dxfId="319" priority="19" stopIfTrue="1">
      <formula>ISBLANK(F627)</formula>
    </cfRule>
    <cfRule type="cellIs" dxfId="318" priority="20" stopIfTrue="1" operator="equal">
      <formula>"Pasa"</formula>
    </cfRule>
    <cfRule type="cellIs" dxfId="317" priority="21" stopIfTrue="1" operator="equal">
      <formula>"Falla"</formula>
    </cfRule>
    <cfRule type="cellIs" dxfId="316" priority="22" stopIfTrue="1" operator="equal">
      <formula>"N/A"</formula>
    </cfRule>
    <cfRule type="cellIs" dxfId="315" priority="23" stopIfTrue="1" operator="equal">
      <formula>"N/T"</formula>
    </cfRule>
    <cfRule type="cellIs" dxfId="314" priority="24" stopIfTrue="1" operator="equal">
      <formula>"N/D"</formula>
    </cfRule>
  </conditionalFormatting>
  <conditionalFormatting sqref="F665:J665">
    <cfRule type="expression" dxfId="313" priority="13" stopIfTrue="1">
      <formula>ISBLANK(F665)</formula>
    </cfRule>
    <cfRule type="cellIs" dxfId="312" priority="14" stopIfTrue="1" operator="equal">
      <formula>"Pasa"</formula>
    </cfRule>
    <cfRule type="cellIs" dxfId="311" priority="15" stopIfTrue="1" operator="equal">
      <formula>"Falla"</formula>
    </cfRule>
    <cfRule type="cellIs" dxfId="310" priority="16" stopIfTrue="1" operator="equal">
      <formula>"N/A"</formula>
    </cfRule>
    <cfRule type="cellIs" dxfId="309" priority="17" stopIfTrue="1" operator="equal">
      <formula>"N/T"</formula>
    </cfRule>
    <cfRule type="cellIs" dxfId="308" priority="18" stopIfTrue="1" operator="equal">
      <formula>"N/D"</formula>
    </cfRule>
  </conditionalFormatting>
  <conditionalFormatting sqref="F703:J703">
    <cfRule type="expression" dxfId="307" priority="7" stopIfTrue="1">
      <formula>ISBLANK(F703)</formula>
    </cfRule>
    <cfRule type="cellIs" dxfId="306" priority="8" stopIfTrue="1" operator="equal">
      <formula>"Pasa"</formula>
    </cfRule>
    <cfRule type="cellIs" dxfId="305" priority="9" stopIfTrue="1" operator="equal">
      <formula>"Falla"</formula>
    </cfRule>
    <cfRule type="cellIs" dxfId="304" priority="10" stopIfTrue="1" operator="equal">
      <formula>"N/A"</formula>
    </cfRule>
    <cfRule type="cellIs" dxfId="303" priority="11" stopIfTrue="1" operator="equal">
      <formula>"N/T"</formula>
    </cfRule>
    <cfRule type="cellIs" dxfId="302" priority="12" stopIfTrue="1" operator="equal">
      <formula>"N/D"</formula>
    </cfRule>
  </conditionalFormatting>
  <conditionalFormatting sqref="F741:J741">
    <cfRule type="expression" dxfId="301" priority="1" stopIfTrue="1">
      <formula>ISBLANK(F741)</formula>
    </cfRule>
    <cfRule type="cellIs" dxfId="300" priority="2" stopIfTrue="1" operator="equal">
      <formula>"Pasa"</formula>
    </cfRule>
    <cfRule type="cellIs" dxfId="299" priority="3" stopIfTrue="1" operator="equal">
      <formula>"Falla"</formula>
    </cfRule>
    <cfRule type="cellIs" dxfId="298" priority="4" stopIfTrue="1" operator="equal">
      <formula>"N/A"</formula>
    </cfRule>
    <cfRule type="cellIs" dxfId="297" priority="5" stopIfTrue="1" operator="equal">
      <formula>"N/T"</formula>
    </cfRule>
    <cfRule type="cellIs" dxfId="296"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Oculta'!$U$8:$U$13</xm:f>
          </x14:formula1>
          <x14:formula2>
            <xm:f>0</xm:f>
          </x14:formula2>
          <xm:sqref>D19:D53 D57:D91 D95:D129 D133:D167 D171:D205 D209:D243 D247:D281 D285:D319 D323:D357 D361:D395 D399:D433 D437:D471 D475:D509 D513:D547 D551:D585 D589:D623 D627:D661 D665:D699 D703:D737 D741:D775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204"/>
  <sheetViews>
    <sheetView topLeftCell="A619" zoomScale="85" zoomScaleNormal="85" workbookViewId="0">
      <selection activeCell="D628" sqref="D628:D640"/>
    </sheetView>
  </sheetViews>
  <sheetFormatPr baseColWidth="10" defaultColWidth="11.54296875" defaultRowHeight="12.5"/>
  <cols>
    <col min="1" max="1" width="7.81640625" style="14" customWidth="1"/>
    <col min="2" max="2" width="16.1796875" style="158" customWidth="1"/>
    <col min="3" max="3" width="56" style="14" customWidth="1"/>
    <col min="4" max="4" width="18.26953125" style="139" customWidth="1"/>
    <col min="5" max="5" width="5.54296875" style="14" customWidth="1"/>
    <col min="6" max="6" width="13.453125" style="14" customWidth="1"/>
    <col min="7" max="7" width="14.26953125" style="14" customWidth="1"/>
    <col min="8" max="9" width="12.54296875" style="14" customWidth="1"/>
    <col min="10" max="11" width="14.26953125" style="14" customWidth="1"/>
    <col min="12" max="15" width="12.54296875" style="14" customWidth="1"/>
    <col min="16" max="16" width="19.453125" style="14" customWidth="1"/>
    <col min="17" max="17" width="7.26953125" style="14" customWidth="1"/>
    <col min="18" max="18" width="8.7265625" style="14" customWidth="1"/>
    <col min="19" max="19" width="10.26953125" style="14" customWidth="1"/>
    <col min="20" max="20" width="11" style="14" customWidth="1"/>
    <col min="21" max="21" width="7.7265625" style="14" customWidth="1"/>
    <col min="22" max="22" width="8.7265625" style="14" customWidth="1"/>
    <col min="23" max="23" width="13.453125" style="14" customWidth="1"/>
    <col min="24" max="24" width="11.54296875" style="14"/>
    <col min="25" max="25" width="7.54296875" style="14" customWidth="1"/>
    <col min="26" max="64" width="14.453125" style="14" customWidth="1"/>
    <col min="65" max="16384" width="11.54296875" style="14"/>
  </cols>
  <sheetData>
    <row r="1" spans="1:26" ht="14.1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6.15" customHeight="1">
      <c r="B3" s="82" t="s">
        <v>243</v>
      </c>
      <c r="D3" s="19"/>
      <c r="E3" s="19"/>
      <c r="Z3" s="19"/>
    </row>
    <row r="4" spans="1:26" ht="26.15" customHeight="1">
      <c r="B4" s="108"/>
      <c r="D4" s="19"/>
      <c r="E4" s="19"/>
      <c r="Z4" s="19"/>
    </row>
    <row r="5" spans="1:26" ht="28"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5" customHeight="1">
      <c r="A7" s="19"/>
      <c r="B7" s="19"/>
      <c r="C7" s="19"/>
      <c r="D7" s="19"/>
      <c r="E7" s="19"/>
      <c r="F7" s="19"/>
      <c r="G7" s="19"/>
      <c r="H7" s="19"/>
      <c r="I7" s="19"/>
      <c r="J7" s="19"/>
      <c r="K7" s="19"/>
      <c r="L7" s="19"/>
      <c r="M7" s="19"/>
      <c r="N7" s="19"/>
      <c r="O7" s="19"/>
    </row>
    <row r="8" spans="1:26" ht="19" customHeight="1">
      <c r="B8" s="137" t="s">
        <v>96</v>
      </c>
      <c r="C8" s="19"/>
      <c r="D8" s="133"/>
      <c r="E8" s="19"/>
      <c r="F8" s="19"/>
      <c r="G8" s="19"/>
      <c r="H8" s="19"/>
      <c r="I8" s="19"/>
      <c r="J8" s="19"/>
      <c r="K8" s="19"/>
      <c r="L8" s="19"/>
      <c r="M8" s="19"/>
      <c r="N8" s="19"/>
      <c r="O8" s="19"/>
    </row>
    <row r="9" spans="1:26" ht="21.65" customHeight="1">
      <c r="B9" s="156" t="s">
        <v>97</v>
      </c>
      <c r="C9" s="19"/>
      <c r="D9" s="133"/>
      <c r="E9" s="19"/>
      <c r="F9" s="19"/>
      <c r="G9" s="19"/>
      <c r="H9" s="19"/>
      <c r="I9" s="19"/>
      <c r="J9" s="19"/>
      <c r="K9" s="19"/>
      <c r="L9" s="19"/>
      <c r="M9" s="19"/>
      <c r="N9" s="19"/>
      <c r="O9" s="19"/>
    </row>
    <row r="10" spans="1:26" ht="17.149999999999999" customHeight="1" thickBot="1">
      <c r="A10" s="19"/>
      <c r="B10" s="19"/>
      <c r="C10" s="19"/>
      <c r="D10" s="133"/>
      <c r="E10" s="19"/>
      <c r="K10" s="19"/>
      <c r="L10" s="19"/>
      <c r="M10" s="19"/>
      <c r="N10" s="19"/>
      <c r="O10" s="19"/>
      <c r="P10" s="19"/>
      <c r="Q10" s="19"/>
      <c r="R10" s="19"/>
      <c r="S10" s="19"/>
      <c r="T10" s="19"/>
      <c r="U10" s="19"/>
      <c r="V10" s="19"/>
      <c r="W10" s="19"/>
      <c r="X10" s="19"/>
      <c r="Y10" s="19"/>
    </row>
    <row r="11" spans="1:26" ht="25.4" customHeight="1">
      <c r="B11" s="211" t="s">
        <v>55</v>
      </c>
      <c r="C11" s="212"/>
      <c r="D11" s="32"/>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14</v>
      </c>
      <c r="D12" s="32"/>
      <c r="F12" s="76" t="s">
        <v>61</v>
      </c>
      <c r="G12" s="77">
        <f ca="1">J20+J58+J96+J134+J172+J210+J248+J286+J324+J362+J400+J438+J476+J514+J552+J590+J628</f>
        <v>85</v>
      </c>
      <c r="H12" s="67">
        <f ca="1">IF(($G$15+$K$15)=0,0,G12/($G$15+$K$15))</f>
        <v>0.35714285714285715</v>
      </c>
      <c r="I12" s="32"/>
      <c r="J12" s="76" t="s">
        <v>62</v>
      </c>
      <c r="K12" s="77">
        <f ca="1">G20+G58+G96+G134+G172+G210+G248+G286+G324+G362+G400+G438+G476+G514+G552+G590+G628</f>
        <v>0</v>
      </c>
      <c r="L12" s="67">
        <f ca="1">IF(($G$15+$K$15)=0,0,K12/($G$15+$K$15))</f>
        <v>0</v>
      </c>
      <c r="M12" s="19"/>
      <c r="N12" s="19"/>
      <c r="O12" s="19"/>
      <c r="P12" s="19"/>
      <c r="Q12" s="19"/>
      <c r="R12" s="19"/>
      <c r="S12" s="19"/>
      <c r="T12" s="19"/>
      <c r="U12" s="19"/>
      <c r="V12" s="19"/>
      <c r="W12" s="19"/>
      <c r="X12" s="19"/>
      <c r="Y12" s="19"/>
    </row>
    <row r="13" spans="1:26" ht="12" customHeight="1">
      <c r="B13" s="71" t="s">
        <v>63</v>
      </c>
      <c r="C13" s="72">
        <v>3</v>
      </c>
      <c r="D13" s="32"/>
      <c r="F13" s="76" t="s">
        <v>64</v>
      </c>
      <c r="G13" s="77">
        <f ca="1">I20+I58+I96+I134+I172+I210+I248+I286+I324+I362+I400+I438+I476+I514+I552+I590+I628</f>
        <v>1</v>
      </c>
      <c r="H13" s="67">
        <f ca="1">IF(($G$15+$K$15)=0,0,G13/($G$15+$K$15))</f>
        <v>4.2016806722689074E-3</v>
      </c>
      <c r="I13" s="32"/>
      <c r="J13" s="76" t="s">
        <v>65</v>
      </c>
      <c r="K13" s="77">
        <f ca="1">F20+F58+F96+F134+F172+F210+F248+F286+F324+F362+F400+F438+F476+F514+F552+F590+F628</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17</v>
      </c>
      <c r="D14" s="32"/>
      <c r="F14" s="76" t="s">
        <v>67</v>
      </c>
      <c r="G14" s="77">
        <f ca="1">H20+H58+H96+H134+H172+H210+H248+H286+H324+H362+H400+H438+H476+H514+H552+H590+H628</f>
        <v>152</v>
      </c>
      <c r="H14" s="67">
        <f ca="1">IF(($G$15+$K$15)=0,0,G14/($G$15+$K$15))</f>
        <v>0.6386554621848739</v>
      </c>
      <c r="I14" s="32"/>
      <c r="J14" s="76" t="s">
        <v>68</v>
      </c>
      <c r="K14" s="77">
        <f ca="1">K20+K58+K96+K134+K172+K210+K248+K286+K324+K362+K400+K438+K476+K514+K552+K590+K628</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238</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36" ht="12" customHeight="1">
      <c r="B17" s="157"/>
      <c r="C17" s="19"/>
      <c r="D17" s="133"/>
      <c r="E17" s="138"/>
      <c r="K17" s="19"/>
      <c r="L17" s="19"/>
      <c r="M17" s="19"/>
      <c r="N17" s="19"/>
      <c r="O17" s="19"/>
    </row>
    <row r="18" spans="2:36" ht="29.9" customHeight="1">
      <c r="B18" s="26" t="s">
        <v>60</v>
      </c>
      <c r="C18" s="27" t="s">
        <v>98</v>
      </c>
      <c r="D18" s="28" t="s">
        <v>70</v>
      </c>
      <c r="E18" s="152"/>
      <c r="K18" s="19"/>
    </row>
    <row r="19" spans="2:36" ht="12" customHeight="1">
      <c r="B19" s="140" t="str">
        <f>IF( ISBLANK('03.Muestra'!$C8),"",'03.Muestra'!$C8)</f>
        <v>Páginal principal</v>
      </c>
      <c r="C19" s="140" t="str">
        <f>IF( ISBLANK('03.Muestra'!$E8),"",'03.Muestra'!$E8)</f>
        <v>https://sedejudicial.madrid.org/</v>
      </c>
      <c r="D19" s="164" t="s">
        <v>73</v>
      </c>
      <c r="E19" s="133" t="str">
        <f t="shared" ref="E19:E53" si="0">IF(D19&lt;&gt;"",IF(AND(B19&lt;&gt;"",C19&lt;&gt;""),"","ERR"),"")</f>
        <v/>
      </c>
      <c r="F19" s="141" t="s">
        <v>71</v>
      </c>
      <c r="G19" s="142" t="s">
        <v>75</v>
      </c>
      <c r="H19" s="143" t="s">
        <v>73</v>
      </c>
      <c r="I19" s="144" t="s">
        <v>64</v>
      </c>
      <c r="J19" s="145" t="s">
        <v>61</v>
      </c>
      <c r="K19" s="146" t="s">
        <v>68</v>
      </c>
      <c r="L19" s="19"/>
      <c r="O19" s="19"/>
      <c r="AJ19" s="19"/>
    </row>
    <row r="20" spans="2:36" ht="12" customHeight="1">
      <c r="B20" s="140" t="str">
        <f>IF( ISBLANK('03.Muestra'!$C9),"",'03.Muestra'!$C9)</f>
        <v>Conozca la sede</v>
      </c>
      <c r="C20" s="140" t="str">
        <f>IF( ISBLANK('03.Muestra'!$E9),"",'03.Muestra'!$E9)</f>
        <v>https://sedejudicial.madrid.org/conozcalasede</v>
      </c>
      <c r="D20" s="164" t="s">
        <v>73</v>
      </c>
      <c r="E20" s="133" t="str">
        <f t="shared" si="0"/>
        <v/>
      </c>
      <c r="F20" s="147">
        <f ca="1">COUNTIF($D19:INDIRECT("$D" &amp;  SUM(ROW()-1,'03.Muestra'!$D$45)-1),F19)</f>
        <v>0</v>
      </c>
      <c r="G20" s="147">
        <f ca="1">COUNTIF($D19:INDIRECT("$D" &amp;  SUM(ROW()-1,'03.Muestra'!$D$45)-1),G19)</f>
        <v>0</v>
      </c>
      <c r="H20" s="147">
        <f ca="1">COUNTIF($D19:INDIRECT("$D" &amp;  SUM(ROW()-1,'03.Muestra'!$D$45)-1),H19)</f>
        <v>14</v>
      </c>
      <c r="I20" s="147">
        <f ca="1">COUNTIF($D19:INDIRECT("$D" &amp;  SUM(ROW()-1,'03.Muestra'!$D$45)-1),I19)</f>
        <v>0</v>
      </c>
      <c r="J20" s="147">
        <f ca="1">COUNTIF($D19:INDIRECT("$D" &amp;  SUM(ROW()-1,'03.Muestra'!$D$45)-1),J19)</f>
        <v>0</v>
      </c>
      <c r="K20" s="147">
        <f ca="1">IF('03.Muestra'!$D$45=0,0,COUNTBLANK($D19:INDIRECT("$D" &amp;  SUM(ROW()-1,'03.Muestra'!$D$45)-1)))</f>
        <v>0</v>
      </c>
      <c r="N20" s="149"/>
      <c r="O20" s="19"/>
      <c r="AJ20" s="19"/>
    </row>
    <row r="21" spans="2:36" ht="12" customHeight="1">
      <c r="B21" s="140" t="str">
        <f>IF( ISBLANK('03.Muestra'!$C10),"",'03.Muestra'!$C10)</f>
        <v>Tramites</v>
      </c>
      <c r="C21" s="140" t="str">
        <f>IF( ISBLANK('03.Muestra'!$E10),"",'03.Muestra'!$E10)</f>
        <v>https://sedejudicial.madrid.org/tramitesyservicios</v>
      </c>
      <c r="D21" s="164" t="s">
        <v>73</v>
      </c>
      <c r="E21" s="133" t="str">
        <f t="shared" si="0"/>
        <v/>
      </c>
      <c r="F21" s="19"/>
      <c r="G21" s="19"/>
      <c r="H21" s="19"/>
      <c r="I21" s="19"/>
      <c r="J21" s="19"/>
      <c r="K21" s="19"/>
      <c r="N21" s="149"/>
      <c r="O21" s="19"/>
      <c r="AJ21" s="19"/>
    </row>
    <row r="22" spans="2:36" ht="12" customHeight="1">
      <c r="B22" s="140" t="str">
        <f>IF( ISBLANK('03.Muestra'!$C11),"",'03.Muestra'!$C11)</f>
        <v>Ayuda</v>
      </c>
      <c r="C22" s="140" t="str">
        <f>IF( ISBLANK('03.Muestra'!$E11),"",'03.Muestra'!$E11)</f>
        <v>https://sedejudicial.madrid.org/ayuda</v>
      </c>
      <c r="D22" s="164" t="s">
        <v>73</v>
      </c>
      <c r="E22" s="133" t="str">
        <f t="shared" si="0"/>
        <v/>
      </c>
      <c r="F22" s="19"/>
      <c r="G22" s="19"/>
      <c r="H22" s="19"/>
      <c r="I22" s="19"/>
      <c r="K22" s="148" t="s">
        <v>71</v>
      </c>
      <c r="L22" s="149" t="s">
        <v>72</v>
      </c>
      <c r="N22" s="149"/>
      <c r="O22" s="19"/>
      <c r="AJ22" s="19"/>
    </row>
    <row r="23" spans="2:36" ht="12" customHeight="1">
      <c r="B23" s="140" t="str">
        <f>IF( ISBLANK('03.Muestra'!$C12),"",'03.Muestra'!$C12)</f>
        <v>Carta de Derechos</v>
      </c>
      <c r="C23" s="140" t="str">
        <f>IF( ISBLANK('03.Muestra'!$E12),"",'03.Muestra'!$E12)</f>
        <v>https://sedejudicial.madrid.org/conozcalasede#views-row-9</v>
      </c>
      <c r="D23" s="164" t="s">
        <v>73</v>
      </c>
      <c r="E23" s="133" t="str">
        <f t="shared" si="0"/>
        <v/>
      </c>
      <c r="F23" s="150"/>
      <c r="G23" s="19"/>
      <c r="H23" s="19"/>
      <c r="I23" s="19"/>
      <c r="K23" s="148" t="s">
        <v>73</v>
      </c>
      <c r="L23" s="149" t="s">
        <v>74</v>
      </c>
      <c r="N23" s="19"/>
      <c r="O23" s="19"/>
      <c r="AJ23" s="19"/>
    </row>
    <row r="24" spans="2:36" ht="12" customHeight="1">
      <c r="B24" s="140" t="str">
        <f>IF( ISBLANK('03.Muestra'!$C13),"",'03.Muestra'!$C13)</f>
        <v>Firmas y certificados</v>
      </c>
      <c r="C24" s="140" t="str">
        <f>IF( ISBLANK('03.Muestra'!$E13),"",'03.Muestra'!$E13)</f>
        <v>https://sedejudicial.madrid.org/conozcalasede#views-row-2</v>
      </c>
      <c r="D24" s="164" t="s">
        <v>73</v>
      </c>
      <c r="E24" s="133" t="str">
        <f t="shared" si="0"/>
        <v/>
      </c>
      <c r="F24" s="19"/>
      <c r="G24" s="19"/>
      <c r="H24" s="19"/>
      <c r="I24" s="19"/>
      <c r="K24" s="148" t="s">
        <v>75</v>
      </c>
      <c r="L24" s="149" t="s">
        <v>76</v>
      </c>
      <c r="N24" s="19"/>
      <c r="O24" s="19"/>
      <c r="P24" s="19"/>
      <c r="Q24" s="19"/>
      <c r="R24" s="19"/>
      <c r="S24" s="19"/>
      <c r="T24" s="19"/>
      <c r="U24" s="19"/>
      <c r="V24" s="19"/>
      <c r="W24" s="19"/>
      <c r="X24" s="19"/>
    </row>
    <row r="25" spans="2:36" ht="12" customHeight="1">
      <c r="B25" s="140" t="str">
        <f>IF( ISBLANK('03.Muestra'!$C14),"",'03.Muestra'!$C14)</f>
        <v>Verificación</v>
      </c>
      <c r="C25" s="140" t="str">
        <f>IF( ISBLANK('03.Muestra'!$E14),"",'03.Muestra'!$E14)</f>
        <v>https://sedejudicial.madrid.org/conozcalasede#views-row-3</v>
      </c>
      <c r="D25" s="164" t="s">
        <v>73</v>
      </c>
      <c r="E25" s="133" t="str">
        <f t="shared" si="0"/>
        <v/>
      </c>
      <c r="F25" s="19"/>
      <c r="G25" s="19"/>
      <c r="H25" s="19"/>
      <c r="I25" s="19"/>
      <c r="J25" s="19"/>
      <c r="K25" s="19"/>
      <c r="L25" s="19"/>
      <c r="N25" s="19"/>
      <c r="O25" s="19"/>
      <c r="P25" s="19"/>
      <c r="Q25" s="19"/>
      <c r="R25" s="19"/>
      <c r="S25" s="149"/>
      <c r="T25" s="149"/>
      <c r="U25" s="19"/>
      <c r="V25" s="19"/>
      <c r="W25" s="19"/>
      <c r="X25" s="19"/>
    </row>
    <row r="26" spans="2:36" ht="12" customHeight="1">
      <c r="B26" s="140" t="str">
        <f>IF( ISBLANK('03.Muestra'!$C15),"",'03.Muestra'!$C15)</f>
        <v>Sugerencias y quejas</v>
      </c>
      <c r="C26" s="140" t="str">
        <f>IF( ISBLANK('03.Muestra'!$E15),"",'03.Muestra'!$E15)</f>
        <v>https://sedejudicial.madrid.org/conozcalasede#views-row-10</v>
      </c>
      <c r="D26" s="164" t="s">
        <v>73</v>
      </c>
      <c r="E26" s="133" t="str">
        <f t="shared" si="0"/>
        <v/>
      </c>
      <c r="F26" s="19"/>
      <c r="G26" s="19"/>
      <c r="H26" s="19"/>
      <c r="I26" s="19"/>
      <c r="J26" s="19"/>
      <c r="K26" s="19"/>
      <c r="L26" s="19"/>
      <c r="M26" s="19"/>
      <c r="N26" s="19"/>
      <c r="O26" s="19"/>
      <c r="P26" s="19"/>
      <c r="Q26" s="19"/>
      <c r="R26" s="19"/>
      <c r="S26" s="149"/>
      <c r="T26" s="149"/>
      <c r="U26" s="19"/>
      <c r="V26" s="19"/>
      <c r="W26" s="19"/>
      <c r="X26" s="19"/>
    </row>
    <row r="27" spans="2:36" ht="12" customHeight="1">
      <c r="B27" s="140" t="str">
        <f>IF( ISBLANK('03.Muestra'!$C16),"",'03.Muestra'!$C16)</f>
        <v>Protección de datos</v>
      </c>
      <c r="C27" s="140" t="str">
        <f>IF( ISBLANK('03.Muestra'!$E16),"",'03.Muestra'!$E16)</f>
        <v>https://sedejudicial.madrid.org/conozcalasede#views-row-11</v>
      </c>
      <c r="D27" s="164" t="s">
        <v>73</v>
      </c>
      <c r="E27" s="133" t="str">
        <f t="shared" si="0"/>
        <v/>
      </c>
      <c r="F27" s="19"/>
      <c r="G27" s="19"/>
      <c r="H27" s="19"/>
      <c r="I27" s="19"/>
      <c r="J27" s="19"/>
      <c r="K27" s="19"/>
      <c r="M27" s="19"/>
      <c r="N27" s="19"/>
      <c r="O27" s="19"/>
      <c r="P27" s="19"/>
      <c r="Q27" s="19"/>
      <c r="S27" s="149"/>
      <c r="T27" s="149"/>
      <c r="U27" s="19"/>
      <c r="V27" s="19"/>
      <c r="W27" s="19"/>
      <c r="X27" s="19"/>
      <c r="Y27" s="19"/>
    </row>
    <row r="28" spans="2:36" ht="12" customHeight="1">
      <c r="B28" s="140" t="str">
        <f>IF( ISBLANK('03.Muestra'!$C17),"",'03.Muestra'!$C17)</f>
        <v>Apoderamiento Apud Acta</v>
      </c>
      <c r="C28" s="140" t="str">
        <f>IF( ISBLANK('03.Muestra'!$E17),"",'03.Muestra'!$E17)</f>
        <v>https://sedejudicial.madrid.org/tramitesyservicios#views-row-8</v>
      </c>
      <c r="D28" s="164" t="s">
        <v>73</v>
      </c>
      <c r="E28" s="133" t="str">
        <f t="shared" si="0"/>
        <v/>
      </c>
      <c r="F28" s="19"/>
      <c r="G28" s="19"/>
      <c r="H28" s="19"/>
      <c r="I28" s="19"/>
      <c r="J28" s="19"/>
      <c r="K28" s="19"/>
      <c r="M28" s="19"/>
      <c r="N28" s="19"/>
      <c r="O28" s="19"/>
      <c r="P28" s="19"/>
      <c r="Q28" s="19"/>
      <c r="R28" s="19"/>
      <c r="S28" s="149"/>
      <c r="T28" s="149"/>
      <c r="U28" s="19"/>
      <c r="V28" s="19"/>
      <c r="W28" s="19"/>
      <c r="X28" s="19"/>
      <c r="Y28" s="19"/>
    </row>
    <row r="29" spans="2:36" ht="12" customHeight="1">
      <c r="B29" s="140" t="str">
        <f>IF( ISBLANK('03.Muestra'!$C18),"",'03.Muestra'!$C18)</f>
        <v>Presentación de escritos</v>
      </c>
      <c r="C29" s="140" t="str">
        <f>IF( ISBLANK('03.Muestra'!$E18),"",'03.Muestra'!$E18)</f>
        <v>https://sedejudicial.madrid.org/tramitesyservicios#views-row-13</v>
      </c>
      <c r="D29" s="164" t="s">
        <v>73</v>
      </c>
      <c r="E29" s="133" t="str">
        <f t="shared" si="0"/>
        <v/>
      </c>
      <c r="F29" s="19"/>
      <c r="G29" s="19"/>
      <c r="H29" s="19"/>
      <c r="I29" s="19"/>
      <c r="J29" s="19"/>
      <c r="K29" s="19"/>
      <c r="M29" s="19"/>
      <c r="N29" s="19"/>
      <c r="O29" s="19"/>
      <c r="P29" s="19"/>
      <c r="Q29" s="19"/>
      <c r="R29" s="19"/>
      <c r="S29" s="19"/>
      <c r="T29" s="19"/>
      <c r="U29" s="19"/>
      <c r="V29" s="19"/>
      <c r="W29" s="19"/>
      <c r="X29" s="19"/>
      <c r="Y29" s="19"/>
    </row>
    <row r="30" spans="2:36" ht="12" customHeight="1">
      <c r="B30" s="140" t="str">
        <f>IF( ISBLANK('03.Muestra'!$C19),"",'03.Muestra'!$C19)</f>
        <v>Consulta de Asuntos Judiciales</v>
      </c>
      <c r="C30" s="140" t="str">
        <f>IF( ISBLANK('03.Muestra'!$E19),"",'03.Muestra'!$E19)</f>
        <v>https://sedejudicial.madrid.org/tramitesyservicios#views-row-14</v>
      </c>
      <c r="D30" s="164" t="s">
        <v>73</v>
      </c>
      <c r="E30" s="133" t="str">
        <f t="shared" si="0"/>
        <v/>
      </c>
      <c r="F30" s="19"/>
      <c r="G30" s="19"/>
      <c r="H30" s="19"/>
      <c r="I30" s="19"/>
      <c r="J30" s="19"/>
      <c r="K30" s="19"/>
      <c r="L30" s="19"/>
      <c r="M30" s="19"/>
      <c r="N30" s="19"/>
      <c r="O30" s="19"/>
      <c r="P30" s="19"/>
      <c r="Q30" s="19"/>
      <c r="R30" s="19"/>
      <c r="S30" s="19"/>
      <c r="T30" s="19"/>
      <c r="U30" s="19"/>
      <c r="V30" s="19"/>
      <c r="W30" s="19"/>
      <c r="X30" s="19"/>
      <c r="Y30" s="19"/>
    </row>
    <row r="31" spans="2:36" ht="12" customHeight="1">
      <c r="B31" s="140" t="str">
        <f>IF( ISBLANK('03.Muestra'!$C20),"",'03.Muestra'!$C20)</f>
        <v>Requisitos técnicos</v>
      </c>
      <c r="C31" s="140" t="str">
        <f>IF( ISBLANK('03.Muestra'!$E20),"",'03.Muestra'!$E20)</f>
        <v>https://sedejudicial.madrid.org/ayuda#views-row-18</v>
      </c>
      <c r="D31" s="164" t="s">
        <v>73</v>
      </c>
      <c r="E31" s="133" t="str">
        <f t="shared" si="0"/>
        <v/>
      </c>
      <c r="F31" s="19"/>
      <c r="G31" s="19"/>
      <c r="H31" s="19"/>
      <c r="I31" s="19"/>
      <c r="J31" s="19"/>
      <c r="K31" s="19"/>
      <c r="L31" s="19"/>
      <c r="Q31" s="19"/>
      <c r="R31" s="19"/>
      <c r="S31" s="19"/>
      <c r="T31" s="19"/>
      <c r="U31" s="19"/>
      <c r="V31" s="19"/>
      <c r="W31" s="19"/>
      <c r="X31" s="19"/>
      <c r="Y31" s="19"/>
    </row>
    <row r="32" spans="2:36" ht="12" customHeight="1">
      <c r="B32" s="140" t="str">
        <f>IF( ISBLANK('03.Muestra'!$C21),"",'03.Muestra'!$C21)</f>
        <v>Buscador</v>
      </c>
      <c r="C32" s="140" t="str">
        <f>IF( ISBLANK('03.Muestra'!$E21),"",'03.Muestra'!$E21)</f>
        <v>https://sedejudicial.madrid.org/search/node/prueba</v>
      </c>
      <c r="D32" s="164" t="s">
        <v>73</v>
      </c>
      <c r="E32" s="133" t="str">
        <f t="shared" si="0"/>
        <v/>
      </c>
      <c r="F32" s="19"/>
      <c r="G32" s="19"/>
      <c r="H32" s="19"/>
      <c r="I32" s="19"/>
      <c r="J32" s="19"/>
      <c r="K32" s="19"/>
      <c r="L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Q35" s="19"/>
      <c r="R35" s="19"/>
      <c r="S35" s="19"/>
      <c r="T35" s="19"/>
      <c r="U35" s="19"/>
      <c r="V35" s="19"/>
      <c r="W35" s="19"/>
      <c r="X35" s="19"/>
      <c r="Y35" s="19"/>
    </row>
    <row r="36" spans="2:25" ht="12" customHeight="1">
      <c r="B36" s="140" t="str">
        <f>IF( ISBLANK('03.Muestra'!$C25),"",'03.Muestra'!$C25)</f>
        <v/>
      </c>
      <c r="C36" s="140" t="str">
        <f>IF( ISBLANK('03.Muestra'!$E25),"",'03.Muestra'!$E25)</f>
        <v/>
      </c>
      <c r="D36" s="164"/>
      <c r="E36" s="133" t="str">
        <f t="shared" si="0"/>
        <v/>
      </c>
      <c r="F36" s="19"/>
      <c r="G36" s="19"/>
      <c r="H36" s="19"/>
      <c r="I36" s="19"/>
      <c r="J36" s="19"/>
      <c r="K36" s="19"/>
      <c r="L36" s="19"/>
      <c r="N36" s="149"/>
      <c r="S36" s="19"/>
      <c r="T36" s="19"/>
      <c r="U36" s="19"/>
      <c r="V36" s="19"/>
      <c r="W36" s="19"/>
      <c r="X36" s="19"/>
      <c r="Y36" s="19"/>
    </row>
    <row r="37" spans="2:25" ht="12" customHeight="1">
      <c r="B37" s="140" t="str">
        <f>IF( ISBLANK('03.Muestra'!$C26),"",'03.Muestra'!$C26)</f>
        <v/>
      </c>
      <c r="C37" s="140" t="str">
        <f>IF( ISBLANK('03.Muestra'!$E26),"",'03.Muestra'!$E26)</f>
        <v/>
      </c>
      <c r="D37" s="164"/>
      <c r="E37" s="133" t="str">
        <f t="shared" si="0"/>
        <v/>
      </c>
      <c r="F37" s="19"/>
      <c r="G37" s="19"/>
      <c r="H37" s="19"/>
      <c r="I37" s="19"/>
      <c r="J37" s="19"/>
      <c r="K37" s="19"/>
      <c r="L37" s="19"/>
      <c r="N37" s="149"/>
      <c r="O37" s="19"/>
      <c r="P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N38" s="149"/>
      <c r="O38" s="19"/>
      <c r="R38" s="19"/>
      <c r="S38" s="149"/>
      <c r="T38" s="14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57"/>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99</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https://sedejudicial.madrid.org/</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https://sedejudicial.madrid.org/conozcalasede</v>
      </c>
      <c r="D58" s="164" t="s">
        <v>73</v>
      </c>
      <c r="E58" s="133" t="str">
        <f t="shared" si="2"/>
        <v/>
      </c>
      <c r="F58" s="147">
        <f ca="1">COUNTIF($D57:INDIRECT("$D" &amp;  SUM(ROW()-1,'03.Muestra'!$D$45)-1),F57)</f>
        <v>0</v>
      </c>
      <c r="G58" s="147">
        <f ca="1">COUNTIF($D57:INDIRECT("$D" &amp;  SUM(ROW()-1,'03.Muestra'!$D$45)-1),G57)</f>
        <v>0</v>
      </c>
      <c r="H58" s="147">
        <f ca="1">COUNTIF($D57:INDIRECT("$D" &amp;  SUM(ROW()-1,'03.Muestra'!$D$45)-1),H57)</f>
        <v>14</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Tramites</v>
      </c>
      <c r="C59" s="140" t="str">
        <f>IF( ISBLANK('03.Muestra'!$E10),"",'03.Muestra'!$E10)</f>
        <v>https://sedejudicial.madrid.org/tramitesyservicios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https://sedejudicial.madrid.org/ayuda</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Carta de Derechos</v>
      </c>
      <c r="C61" s="140" t="str">
        <f>IF( ISBLANK('03.Muestra'!$E12),"",'03.Muestra'!$E12)</f>
        <v>https://sedejudicial.madrid.org/conozcalasede#views-row-9</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Firmas y certificados</v>
      </c>
      <c r="C62" s="140" t="str">
        <f>IF( ISBLANK('03.Muestra'!$E13),"",'03.Muestra'!$E13)</f>
        <v>https://sedejudicial.madrid.org/conozcalasede#views-row-2</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Verificación</v>
      </c>
      <c r="C63" s="140" t="str">
        <f>IF( ISBLANK('03.Muestra'!$E14),"",'03.Muestra'!$E14)</f>
        <v>https://sedejudicial.madrid.org/conozcalasede#views-row-3</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Sugerencias y quejas</v>
      </c>
      <c r="C64" s="140" t="str">
        <f>IF( ISBLANK('03.Muestra'!$E15),"",'03.Muestra'!$E15)</f>
        <v>https://sedejudicial.madrid.org/conozcalasede#views-row-10</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Protección de datos</v>
      </c>
      <c r="C65" s="140" t="str">
        <f>IF( ISBLANK('03.Muestra'!$E16),"",'03.Muestra'!$E16)</f>
        <v>https://sedejudicial.madrid.org/conozcalasede#views-row-11</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Apoderamiento Apud Acta</v>
      </c>
      <c r="C66" s="140" t="str">
        <f>IF( ISBLANK('03.Muestra'!$E17),"",'03.Muestra'!$E17)</f>
        <v>https://sedejudicial.madrid.org/tramitesyservicios#views-row-8</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Presentación de escritos</v>
      </c>
      <c r="C67" s="140" t="str">
        <f>IF( ISBLANK('03.Muestra'!$E18),"",'03.Muestra'!$E18)</f>
        <v>https://sedejudicial.madrid.org/tramitesyservicios#views-row-13</v>
      </c>
      <c r="D67" s="164" t="s">
        <v>73</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Consulta de Asuntos Judiciales</v>
      </c>
      <c r="C68" s="140" t="str">
        <f>IF( ISBLANK('03.Muestra'!$E19),"",'03.Muestra'!$E19)</f>
        <v>https://sedejudicial.madrid.org/tramitesyservicios#views-row-14</v>
      </c>
      <c r="D68" s="164" t="s">
        <v>73</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Requisitos técnicos</v>
      </c>
      <c r="C69" s="140" t="str">
        <f>IF( ISBLANK('03.Muestra'!$E20),"",'03.Muestra'!$E20)</f>
        <v>https://sedejudicial.madrid.org/ayuda#views-row-18</v>
      </c>
      <c r="D69" s="164" t="s">
        <v>73</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Buscador</v>
      </c>
      <c r="C70" s="140" t="str">
        <f>IF( ISBLANK('03.Muestra'!$E21),"",'03.Muestra'!$E21)</f>
        <v>https://sedejudicial.madrid.org/search/node/prueba</v>
      </c>
      <c r="D70" s="164" t="s">
        <v>73</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57"/>
      <c r="C93" s="19"/>
      <c r="D93" s="19"/>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100</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https://sedejudicial.madrid.org/</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https://sedejudicial.madrid.org/conozcalasede</v>
      </c>
      <c r="D96" s="164" t="s">
        <v>73</v>
      </c>
      <c r="E96" s="133" t="str">
        <f t="shared" si="4"/>
        <v/>
      </c>
      <c r="F96" s="147">
        <f ca="1">COUNTIF($D95:INDIRECT("$D" &amp;  SUM(ROW()-1,'03.Muestra'!$D$45)-1),F95)</f>
        <v>0</v>
      </c>
      <c r="G96" s="147">
        <f ca="1">COUNTIF($D95:INDIRECT("$D" &amp;  SUM(ROW()-1,'03.Muestra'!$D$45)-1),G95)</f>
        <v>0</v>
      </c>
      <c r="H96" s="147">
        <f ca="1">COUNTIF($D95:INDIRECT("$D" &amp;  SUM(ROW()-1,'03.Muestra'!$D$45)-1),H95)</f>
        <v>14</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Tramites</v>
      </c>
      <c r="C97" s="140" t="str">
        <f>IF( ISBLANK('03.Muestra'!$E10),"",'03.Muestra'!$E10)</f>
        <v>https://sedejudicial.madrid.org/tramitesyservicios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https://sedejudicial.madrid.org/ayuda</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Carta de Derechos</v>
      </c>
      <c r="C99" s="140" t="str">
        <f>IF( ISBLANK('03.Muestra'!$E12),"",'03.Muestra'!$E12)</f>
        <v>https://sedejudicial.madrid.org/conozcalasede#views-row-9</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Firmas y certificados</v>
      </c>
      <c r="C100" s="140" t="str">
        <f>IF( ISBLANK('03.Muestra'!$E13),"",'03.Muestra'!$E13)</f>
        <v>https://sedejudicial.madrid.org/conozcalasede#views-row-2</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Verificación</v>
      </c>
      <c r="C101" s="140" t="str">
        <f>IF( ISBLANK('03.Muestra'!$E14),"",'03.Muestra'!$E14)</f>
        <v>https://sedejudicial.madrid.org/conozcalasede#views-row-3</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Sugerencias y quejas</v>
      </c>
      <c r="C102" s="140" t="str">
        <f>IF( ISBLANK('03.Muestra'!$E15),"",'03.Muestra'!$E15)</f>
        <v>https://sedejudicial.madrid.org/conozcalasede#views-row-10</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Protección de datos</v>
      </c>
      <c r="C103" s="140" t="str">
        <f>IF( ISBLANK('03.Muestra'!$E16),"",'03.Muestra'!$E16)</f>
        <v>https://sedejudicial.madrid.org/conozcalasede#views-row-11</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Apoderamiento Apud Acta</v>
      </c>
      <c r="C104" s="140" t="str">
        <f>IF( ISBLANK('03.Muestra'!$E17),"",'03.Muestra'!$E17)</f>
        <v>https://sedejudicial.madrid.org/tramitesyservicios#views-row-8</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Presentación de escritos</v>
      </c>
      <c r="C105" s="140" t="str">
        <f>IF( ISBLANK('03.Muestra'!$E18),"",'03.Muestra'!$E18)</f>
        <v>https://sedejudicial.madrid.org/tramitesyservicios#views-row-13</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Consulta de Asuntos Judiciales</v>
      </c>
      <c r="C106" s="140" t="str">
        <f>IF( ISBLANK('03.Muestra'!$E19),"",'03.Muestra'!$E19)</f>
        <v>https://sedejudicial.madrid.org/tramitesyservicios#views-row-14</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Requisitos técnicos</v>
      </c>
      <c r="C107" s="140" t="str">
        <f>IF( ISBLANK('03.Muestra'!$E20),"",'03.Muestra'!$E20)</f>
        <v>https://sedejudicial.madrid.org/ayuda#views-row-18</v>
      </c>
      <c r="D107" s="164" t="s">
        <v>73</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Buscador</v>
      </c>
      <c r="C108" s="140" t="str">
        <f>IF( ISBLANK('03.Muestra'!$E21),"",'03.Muestra'!$E21)</f>
        <v>https://sedejudicial.madrid.org/search/node/prueba</v>
      </c>
      <c r="D108" s="164" t="s">
        <v>73</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ref="D116:D129" si="5">IF(AND(B116&lt;&gt;"",C116&lt;&gt;""),"N/T","")</f>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57"/>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101</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https://sedejudicial.madrid.org/</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Conozca la sede</v>
      </c>
      <c r="C134" s="140" t="str">
        <f>IF( ISBLANK('03.Muestra'!$E9),"",'03.Muestra'!$E9)</f>
        <v>https://sedejudicial.madrid.org/conozcalasede</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14</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Tramites</v>
      </c>
      <c r="C135" s="140" t="str">
        <f>IF( ISBLANK('03.Muestra'!$E10),"",'03.Muestra'!$E10)</f>
        <v>https://sedejudicial.madrid.org/tramitesyservicios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Ayuda</v>
      </c>
      <c r="C136" s="140" t="str">
        <f>IF( ISBLANK('03.Muestra'!$E11),"",'03.Muestra'!$E11)</f>
        <v>https://sedejudicial.madrid.org/ayuda</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Carta de Derechos</v>
      </c>
      <c r="C137" s="140" t="str">
        <f>IF( ISBLANK('03.Muestra'!$E12),"",'03.Muestra'!$E12)</f>
        <v>https://sedejudicial.madrid.org/conozcalasede#views-row-9</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Firmas y certificados</v>
      </c>
      <c r="C138" s="140" t="str">
        <f>IF( ISBLANK('03.Muestra'!$E13),"",'03.Muestra'!$E13)</f>
        <v>https://sedejudicial.madrid.org/conozcalasede#views-row-2</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Verificación</v>
      </c>
      <c r="C139" s="140" t="str">
        <f>IF( ISBLANK('03.Muestra'!$E14),"",'03.Muestra'!$E14)</f>
        <v>https://sedejudicial.madrid.org/conozcalasede#views-row-3</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Sugerencias y quejas</v>
      </c>
      <c r="C140" s="140" t="str">
        <f>IF( ISBLANK('03.Muestra'!$E15),"",'03.Muestra'!$E15)</f>
        <v>https://sedejudicial.madrid.org/conozcalasede#views-row-10</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Protección de datos</v>
      </c>
      <c r="C141" s="140" t="str">
        <f>IF( ISBLANK('03.Muestra'!$E16),"",'03.Muestra'!$E16)</f>
        <v>https://sedejudicial.madrid.org/conozcalasede#views-row-11</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Apoderamiento Apud Acta</v>
      </c>
      <c r="C142" s="140" t="str">
        <f>IF( ISBLANK('03.Muestra'!$E17),"",'03.Muestra'!$E17)</f>
        <v>https://sedejudicial.madrid.org/tramitesyservicios#views-row-8</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Presentación de escritos</v>
      </c>
      <c r="C143" s="140" t="str">
        <f>IF( ISBLANK('03.Muestra'!$E18),"",'03.Muestra'!$E18)</f>
        <v>https://sedejudicial.madrid.org/tramitesyservicios#views-row-13</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Consulta de Asuntos Judiciales</v>
      </c>
      <c r="C144" s="140" t="str">
        <f>IF( ISBLANK('03.Muestra'!$E19),"",'03.Muestra'!$E19)</f>
        <v>https://sedejudicial.madrid.org/tramitesyservicios#views-row-14</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Requisitos técnicos</v>
      </c>
      <c r="C145" s="140" t="str">
        <f>IF( ISBLANK('03.Muestra'!$E20),"",'03.Muestra'!$E20)</f>
        <v>https://sedejudicial.madrid.org/ayuda#views-row-18</v>
      </c>
      <c r="D145" s="164" t="s">
        <v>73</v>
      </c>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Buscador</v>
      </c>
      <c r="C146" s="140" t="str">
        <f>IF( ISBLANK('03.Muestra'!$E21),"",'03.Muestra'!$E21)</f>
        <v>https://sedejudicial.madrid.org/search/node/prueba</v>
      </c>
      <c r="D146" s="164" t="s">
        <v>73</v>
      </c>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
      </c>
      <c r="C147" s="140" t="str">
        <f>IF( ISBLANK('03.Muestra'!$E22),"",'03.Muestra'!$E22)</f>
        <v/>
      </c>
      <c r="D147" s="164"/>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
      </c>
      <c r="C148" s="140" t="str">
        <f>IF( ISBLANK('03.Muestra'!$E23),"",'03.Muestra'!$E23)</f>
        <v/>
      </c>
      <c r="D148" s="164"/>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
      </c>
      <c r="C149" s="140" t="str">
        <f>IF( ISBLANK('03.Muestra'!$E24),"",'03.Muestra'!$E24)</f>
        <v/>
      </c>
      <c r="D149" s="164"/>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
      </c>
      <c r="C150" s="140" t="str">
        <f>IF( ISBLANK('03.Muestra'!$E25),"",'03.Muestra'!$E25)</f>
        <v/>
      </c>
      <c r="D150" s="164"/>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
      </c>
      <c r="C151" s="140" t="str">
        <f>IF( ISBLANK('03.Muestra'!$E26),"",'03.Muestra'!$E26)</f>
        <v/>
      </c>
      <c r="D151" s="164"/>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57"/>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6" t="s">
        <v>60</v>
      </c>
      <c r="C170" s="27" t="s">
        <v>102</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https://sedejudicial.madrid.org/</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Conozca la sede</v>
      </c>
      <c r="C172" s="140" t="str">
        <f>IF( ISBLANK('03.Muestra'!$E9),"",'03.Muestra'!$E9)</f>
        <v>https://sedejudicial.madrid.org/conozcalasede</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14</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Tramites</v>
      </c>
      <c r="C173" s="140" t="str">
        <f>IF( ISBLANK('03.Muestra'!$E10),"",'03.Muestra'!$E10)</f>
        <v>https://sedejudicial.madrid.org/tramitesyservicios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Ayuda</v>
      </c>
      <c r="C174" s="140" t="str">
        <f>IF( ISBLANK('03.Muestra'!$E11),"",'03.Muestra'!$E11)</f>
        <v>https://sedejudicial.madrid.org/ayuda</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Carta de Derechos</v>
      </c>
      <c r="C175" s="140" t="str">
        <f>IF( ISBLANK('03.Muestra'!$E12),"",'03.Muestra'!$E12)</f>
        <v>https://sedejudicial.madrid.org/conozcalasede#views-row-9</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Firmas y certificados</v>
      </c>
      <c r="C176" s="140" t="str">
        <f>IF( ISBLANK('03.Muestra'!$E13),"",'03.Muestra'!$E13)</f>
        <v>https://sedejudicial.madrid.org/conozcalasede#views-row-2</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Verificación</v>
      </c>
      <c r="C177" s="140" t="str">
        <f>IF( ISBLANK('03.Muestra'!$E14),"",'03.Muestra'!$E14)</f>
        <v>https://sedejudicial.madrid.org/conozcalasede#views-row-3</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Sugerencias y quejas</v>
      </c>
      <c r="C178" s="140" t="str">
        <f>IF( ISBLANK('03.Muestra'!$E15),"",'03.Muestra'!$E15)</f>
        <v>https://sedejudicial.madrid.org/conozcalasede#views-row-10</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Protección de datos</v>
      </c>
      <c r="C179" s="140" t="str">
        <f>IF( ISBLANK('03.Muestra'!$E16),"",'03.Muestra'!$E16)</f>
        <v>https://sedejudicial.madrid.org/conozcalasede#views-row-11</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Apoderamiento Apud Acta</v>
      </c>
      <c r="C180" s="140" t="str">
        <f>IF( ISBLANK('03.Muestra'!$E17),"",'03.Muestra'!$E17)</f>
        <v>https://sedejudicial.madrid.org/tramitesyservicios#views-row-8</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Presentación de escritos</v>
      </c>
      <c r="C181" s="140" t="str">
        <f>IF( ISBLANK('03.Muestra'!$E18),"",'03.Muestra'!$E18)</f>
        <v>https://sedejudicial.madrid.org/tramitesyservicios#views-row-13</v>
      </c>
      <c r="D181" s="164" t="s">
        <v>73</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Consulta de Asuntos Judiciales</v>
      </c>
      <c r="C182" s="140" t="str">
        <f>IF( ISBLANK('03.Muestra'!$E19),"",'03.Muestra'!$E19)</f>
        <v>https://sedejudicial.madrid.org/tramitesyservicios#views-row-14</v>
      </c>
      <c r="D182" s="164" t="s">
        <v>73</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Requisitos técnicos</v>
      </c>
      <c r="C183" s="140" t="str">
        <f>IF( ISBLANK('03.Muestra'!$E20),"",'03.Muestra'!$E20)</f>
        <v>https://sedejudicial.madrid.org/ayuda#views-row-18</v>
      </c>
      <c r="D183" s="164" t="s">
        <v>73</v>
      </c>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Buscador</v>
      </c>
      <c r="C184" s="140" t="str">
        <f>IF( ISBLANK('03.Muestra'!$E21),"",'03.Muestra'!$E21)</f>
        <v>https://sedejudicial.madrid.org/search/node/prueba</v>
      </c>
      <c r="D184" s="164" t="s">
        <v>73</v>
      </c>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
      </c>
      <c r="C185" s="140" t="str">
        <f>IF( ISBLANK('03.Muestra'!$E22),"",'03.Muestra'!$E22)</f>
        <v/>
      </c>
      <c r="D185" s="164"/>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
      </c>
      <c r="C186" s="140" t="str">
        <f>IF( ISBLANK('03.Muestra'!$E23),"",'03.Muestra'!$E23)</f>
        <v/>
      </c>
      <c r="D186" s="164"/>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
      </c>
      <c r="C187" s="140" t="str">
        <f>IF( ISBLANK('03.Muestra'!$E24),"",'03.Muestra'!$E24)</f>
        <v/>
      </c>
      <c r="D187" s="164"/>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
      </c>
      <c r="C188" s="140" t="str">
        <f>IF( ISBLANK('03.Muestra'!$E25),"",'03.Muestra'!$E25)</f>
        <v/>
      </c>
      <c r="D188" s="164"/>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
      </c>
      <c r="C189" s="140" t="str">
        <f>IF( ISBLANK('03.Muestra'!$E26),"",'03.Muestra'!$E26)</f>
        <v/>
      </c>
      <c r="D189" s="164"/>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57"/>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6" t="s">
        <v>60</v>
      </c>
      <c r="C208" s="27" t="s">
        <v>103</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https://sedejudicial.madrid.org/</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Conozca la sede</v>
      </c>
      <c r="C210" s="140" t="str">
        <f>IF( ISBLANK('03.Muestra'!$E9),"",'03.Muestra'!$E9)</f>
        <v>https://sedejudicial.madrid.org/conozcalasede</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14</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Tramites</v>
      </c>
      <c r="C211" s="140" t="str">
        <f>IF( ISBLANK('03.Muestra'!$E10),"",'03.Muestra'!$E10)</f>
        <v>https://sedejudicial.madrid.org/tramitesyservicios</v>
      </c>
      <c r="D211" s="164" t="s">
        <v>73</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Ayuda</v>
      </c>
      <c r="C212" s="140" t="str">
        <f>IF( ISBLANK('03.Muestra'!$E11),"",'03.Muestra'!$E11)</f>
        <v>https://sedejudicial.madrid.org/ayuda</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Carta de Derechos</v>
      </c>
      <c r="C213" s="140" t="str">
        <f>IF( ISBLANK('03.Muestra'!$E12),"",'03.Muestra'!$E12)</f>
        <v>https://sedejudicial.madrid.org/conozcalasede#views-row-9</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Firmas y certificados</v>
      </c>
      <c r="C214" s="140" t="str">
        <f>IF( ISBLANK('03.Muestra'!$E13),"",'03.Muestra'!$E13)</f>
        <v>https://sedejudicial.madrid.org/conozcalasede#views-row-2</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Verificación</v>
      </c>
      <c r="C215" s="140" t="str">
        <f>IF( ISBLANK('03.Muestra'!$E14),"",'03.Muestra'!$E14)</f>
        <v>https://sedejudicial.madrid.org/conozcalasede#views-row-3</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Sugerencias y quejas</v>
      </c>
      <c r="C216" s="140" t="str">
        <f>IF( ISBLANK('03.Muestra'!$E15),"",'03.Muestra'!$E15)</f>
        <v>https://sedejudicial.madrid.org/conozcalasede#views-row-10</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Protección de datos</v>
      </c>
      <c r="C217" s="140" t="str">
        <f>IF( ISBLANK('03.Muestra'!$E16),"",'03.Muestra'!$E16)</f>
        <v>https://sedejudicial.madrid.org/conozcalasede#views-row-11</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Apoderamiento Apud Acta</v>
      </c>
      <c r="C218" s="140" t="str">
        <f>IF( ISBLANK('03.Muestra'!$E17),"",'03.Muestra'!$E17)</f>
        <v>https://sedejudicial.madrid.org/tramitesyservicios#views-row-8</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Presentación de escritos</v>
      </c>
      <c r="C219" s="140" t="str">
        <f>IF( ISBLANK('03.Muestra'!$E18),"",'03.Muestra'!$E18)</f>
        <v>https://sedejudicial.madrid.org/tramitesyservicios#views-row-13</v>
      </c>
      <c r="D219" s="164" t="s">
        <v>73</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Consulta de Asuntos Judiciales</v>
      </c>
      <c r="C220" s="140" t="str">
        <f>IF( ISBLANK('03.Muestra'!$E19),"",'03.Muestra'!$E19)</f>
        <v>https://sedejudicial.madrid.org/tramitesyservicios#views-row-14</v>
      </c>
      <c r="D220" s="164" t="s">
        <v>73</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Requisitos técnicos</v>
      </c>
      <c r="C221" s="140" t="str">
        <f>IF( ISBLANK('03.Muestra'!$E20),"",'03.Muestra'!$E20)</f>
        <v>https://sedejudicial.madrid.org/ayuda#views-row-18</v>
      </c>
      <c r="D221" s="164" t="s">
        <v>73</v>
      </c>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Buscador</v>
      </c>
      <c r="C222" s="140" t="str">
        <f>IF( ISBLANK('03.Muestra'!$E21),"",'03.Muestra'!$E21)</f>
        <v>https://sedejudicial.madrid.org/search/node/prueba</v>
      </c>
      <c r="D222" s="164" t="s">
        <v>73</v>
      </c>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
      </c>
      <c r="C223" s="140" t="str">
        <f>IF( ISBLANK('03.Muestra'!$E22),"",'03.Muestra'!$E22)</f>
        <v/>
      </c>
      <c r="D223" s="164"/>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
      </c>
      <c r="C224" s="140" t="str">
        <f>IF( ISBLANK('03.Muestra'!$E23),"",'03.Muestra'!$E23)</f>
        <v/>
      </c>
      <c r="D224" s="164"/>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
      </c>
      <c r="C225" s="140" t="str">
        <f>IF( ISBLANK('03.Muestra'!$E24),"",'03.Muestra'!$E24)</f>
        <v/>
      </c>
      <c r="D225" s="164"/>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
      </c>
      <c r="C226" s="140" t="str">
        <f>IF( ISBLANK('03.Muestra'!$E25),"",'03.Muestra'!$E25)</f>
        <v/>
      </c>
      <c r="D226" s="164"/>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
      </c>
      <c r="C227" s="140" t="str">
        <f>IF( ISBLANK('03.Muestra'!$E26),"",'03.Muestra'!$E26)</f>
        <v/>
      </c>
      <c r="D227" s="164" t="str">
        <f t="shared" ref="D227:D243" si="11">IF(AND(B227&lt;&gt;"",C227&lt;&gt;""),"N/T","")</f>
        <v/>
      </c>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t="str">
        <f t="shared" si="11"/>
        <v/>
      </c>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57"/>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104</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https://sedejudicial.madrid.org/</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Conozca la sede</v>
      </c>
      <c r="C248" s="140" t="str">
        <f>IF( ISBLANK('03.Muestra'!$E9),"",'03.Muestra'!$E9)</f>
        <v>https://sedejudicial.madrid.org/conozcalasede</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14</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Tramites</v>
      </c>
      <c r="C249" s="140" t="str">
        <f>IF( ISBLANK('03.Muestra'!$E10),"",'03.Muestra'!$E10)</f>
        <v>https://sedejudicial.madrid.org/tramitesyservicios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Ayuda</v>
      </c>
      <c r="C250" s="140" t="str">
        <f>IF( ISBLANK('03.Muestra'!$E11),"",'03.Muestra'!$E11)</f>
        <v>https://sedejudicial.madrid.org/ayuda</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Carta de Derechos</v>
      </c>
      <c r="C251" s="140" t="str">
        <f>IF( ISBLANK('03.Muestra'!$E12),"",'03.Muestra'!$E12)</f>
        <v>https://sedejudicial.madrid.org/conozcalasede#views-row-9</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Firmas y certificados</v>
      </c>
      <c r="C252" s="140" t="str">
        <f>IF( ISBLANK('03.Muestra'!$E13),"",'03.Muestra'!$E13)</f>
        <v>https://sedejudicial.madrid.org/conozcalasede#views-row-2</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Verificación</v>
      </c>
      <c r="C253" s="140" t="str">
        <f>IF( ISBLANK('03.Muestra'!$E14),"",'03.Muestra'!$E14)</f>
        <v>https://sedejudicial.madrid.org/conozcalasede#views-row-3</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Sugerencias y quejas</v>
      </c>
      <c r="C254" s="140" t="str">
        <f>IF( ISBLANK('03.Muestra'!$E15),"",'03.Muestra'!$E15)</f>
        <v>https://sedejudicial.madrid.org/conozcalasede#views-row-10</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Protección de datos</v>
      </c>
      <c r="C255" s="140" t="str">
        <f>IF( ISBLANK('03.Muestra'!$E16),"",'03.Muestra'!$E16)</f>
        <v>https://sedejudicial.madrid.org/conozcalasede#views-row-11</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Apoderamiento Apud Acta</v>
      </c>
      <c r="C256" s="140" t="str">
        <f>IF( ISBLANK('03.Muestra'!$E17),"",'03.Muestra'!$E17)</f>
        <v>https://sedejudicial.madrid.org/tramitesyservicios#views-row-8</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Presentación de escritos</v>
      </c>
      <c r="C257" s="140" t="str">
        <f>IF( ISBLANK('03.Muestra'!$E18),"",'03.Muestra'!$E18)</f>
        <v>https://sedejudicial.madrid.org/tramitesyservicios#views-row-13</v>
      </c>
      <c r="D257" s="164" t="s">
        <v>73</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Consulta de Asuntos Judiciales</v>
      </c>
      <c r="C258" s="140" t="str">
        <f>IF( ISBLANK('03.Muestra'!$E19),"",'03.Muestra'!$E19)</f>
        <v>https://sedejudicial.madrid.org/tramitesyservicios#views-row-14</v>
      </c>
      <c r="D258" s="164" t="s">
        <v>73</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Requisitos técnicos</v>
      </c>
      <c r="C259" s="140" t="str">
        <f>IF( ISBLANK('03.Muestra'!$E20),"",'03.Muestra'!$E20)</f>
        <v>https://sedejudicial.madrid.org/ayuda#views-row-18</v>
      </c>
      <c r="D259" s="164" t="s">
        <v>73</v>
      </c>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Buscador</v>
      </c>
      <c r="C260" s="140" t="str">
        <f>IF( ISBLANK('03.Muestra'!$E21),"",'03.Muestra'!$E21)</f>
        <v>https://sedejudicial.madrid.org/search/node/prueba</v>
      </c>
      <c r="D260" s="164" t="s">
        <v>73</v>
      </c>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
      </c>
      <c r="C261" s="140" t="str">
        <f>IF( ISBLANK('03.Muestra'!$E22),"",'03.Muestra'!$E22)</f>
        <v/>
      </c>
      <c r="D261" s="164"/>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
      </c>
      <c r="C262" s="140" t="str">
        <f>IF( ISBLANK('03.Muestra'!$E23),"",'03.Muestra'!$E23)</f>
        <v/>
      </c>
      <c r="D262" s="164"/>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
      </c>
      <c r="C263" s="140" t="str">
        <f>IF( ISBLANK('03.Muestra'!$E24),"",'03.Muestra'!$E24)</f>
        <v/>
      </c>
      <c r="D263" s="164"/>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
      </c>
      <c r="C264" s="140" t="str">
        <f>IF( ISBLANK('03.Muestra'!$E25),"",'03.Muestra'!$E25)</f>
        <v/>
      </c>
      <c r="D264" s="164"/>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
      </c>
      <c r="C265" s="140" t="str">
        <f>IF( ISBLANK('03.Muestra'!$E26),"",'03.Muestra'!$E26)</f>
        <v/>
      </c>
      <c r="D265" s="164"/>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t="str">
        <f t="shared" ref="D267:D281" si="13">IF(AND(B267&lt;&gt;"",C267&lt;&gt;""),"N/T","")</f>
        <v/>
      </c>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57"/>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105</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https://sedejudicial.madrid.org/</v>
      </c>
      <c r="D285" s="164" t="s">
        <v>61</v>
      </c>
      <c r="E285" s="133" t="str">
        <f t="shared" ref="E285:E320"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Conozca la sede</v>
      </c>
      <c r="C286" s="140" t="str">
        <f>IF( ISBLANK('03.Muestra'!$E9),"",'03.Muestra'!$E9)</f>
        <v>https://sedejudicial.madrid.org/conozcalasede</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14</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Tramites</v>
      </c>
      <c r="C287" s="140" t="str">
        <f>IF( ISBLANK('03.Muestra'!$E10),"",'03.Muestra'!$E10)</f>
        <v>https://sedejudicial.madrid.org/tramitesyservicios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Ayuda</v>
      </c>
      <c r="C288" s="140" t="str">
        <f>IF( ISBLANK('03.Muestra'!$E11),"",'03.Muestra'!$E11)</f>
        <v>https://sedejudicial.madrid.org/ayuda</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Carta de Derechos</v>
      </c>
      <c r="C289" s="140" t="str">
        <f>IF( ISBLANK('03.Muestra'!$E12),"",'03.Muestra'!$E12)</f>
        <v>https://sedejudicial.madrid.org/conozcalasede#views-row-9</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Firmas y certificados</v>
      </c>
      <c r="C290" s="140" t="str">
        <f>IF( ISBLANK('03.Muestra'!$E13),"",'03.Muestra'!$E13)</f>
        <v>https://sedejudicial.madrid.org/conozcalasede#views-row-2</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Verificación</v>
      </c>
      <c r="C291" s="140" t="str">
        <f>IF( ISBLANK('03.Muestra'!$E14),"",'03.Muestra'!$E14)</f>
        <v>https://sedejudicial.madrid.org/conozcalasede#views-row-3</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Sugerencias y quejas</v>
      </c>
      <c r="C292" s="140" t="str">
        <f>IF( ISBLANK('03.Muestra'!$E15),"",'03.Muestra'!$E15)</f>
        <v>https://sedejudicial.madrid.org/conozcalasede#views-row-10</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Protección de datos</v>
      </c>
      <c r="C293" s="140" t="str">
        <f>IF( ISBLANK('03.Muestra'!$E16),"",'03.Muestra'!$E16)</f>
        <v>https://sedejudicial.madrid.org/conozcalasede#views-row-11</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Apoderamiento Apud Acta</v>
      </c>
      <c r="C294" s="140" t="str">
        <f>IF( ISBLANK('03.Muestra'!$E17),"",'03.Muestra'!$E17)</f>
        <v>https://sedejudicial.madrid.org/tramitesyservicios#views-row-8</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Presentación de escritos</v>
      </c>
      <c r="C295" s="140" t="str">
        <f>IF( ISBLANK('03.Muestra'!$E18),"",'03.Muestra'!$E18)</f>
        <v>https://sedejudicial.madrid.org/tramitesyservicios#views-row-13</v>
      </c>
      <c r="D295" s="164" t="s">
        <v>61</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Consulta de Asuntos Judiciales</v>
      </c>
      <c r="C296" s="140" t="str">
        <f>IF( ISBLANK('03.Muestra'!$E19),"",'03.Muestra'!$E19)</f>
        <v>https://sedejudicial.madrid.org/tramitesyservicios#views-row-14</v>
      </c>
      <c r="D296" s="164" t="s">
        <v>61</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Requisitos técnicos</v>
      </c>
      <c r="C297" s="140" t="str">
        <f>IF( ISBLANK('03.Muestra'!$E20),"",'03.Muestra'!$E20)</f>
        <v>https://sedejudicial.madrid.org/ayuda#views-row-18</v>
      </c>
      <c r="D297" s="164" t="s">
        <v>61</v>
      </c>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Buscador</v>
      </c>
      <c r="C298" s="140" t="str">
        <f>IF( ISBLANK('03.Muestra'!$E21),"",'03.Muestra'!$E21)</f>
        <v>https://sedejudicial.madrid.org/search/node/prueba</v>
      </c>
      <c r="D298" s="164" t="s">
        <v>61</v>
      </c>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
      </c>
      <c r="C299" s="140" t="str">
        <f>IF( ISBLANK('03.Muestra'!$E22),"",'03.Muestra'!$E22)</f>
        <v/>
      </c>
      <c r="D299" s="164"/>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
      </c>
      <c r="C300" s="140" t="str">
        <f>IF( ISBLANK('03.Muestra'!$E23),"",'03.Muestra'!$E23)</f>
        <v/>
      </c>
      <c r="D300" s="164"/>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
      </c>
      <c r="C301" s="140" t="str">
        <f>IF( ISBLANK('03.Muestra'!$E24),"",'03.Muestra'!$E24)</f>
        <v/>
      </c>
      <c r="D301" s="164"/>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
      </c>
      <c r="C302" s="140" t="str">
        <f>IF( ISBLANK('03.Muestra'!$E25),"",'03.Muestra'!$E25)</f>
        <v/>
      </c>
      <c r="D302" s="164"/>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
      </c>
      <c r="C303" s="140" t="str">
        <f>IF( ISBLANK('03.Muestra'!$E26),"",'03.Muestra'!$E26)</f>
        <v/>
      </c>
      <c r="D303" s="164"/>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t="str">
        <f t="shared" ref="D304:D319" si="15">IF(AND(B304&lt;&gt;"",C304&lt;&gt;""),"N/T","")</f>
        <v/>
      </c>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t="str">
        <f t="shared" si="14"/>
        <v/>
      </c>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57"/>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27" t="s">
        <v>106</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https://sedejudicial.madrid.org/</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Conozca la sede</v>
      </c>
      <c r="C324" s="140" t="str">
        <f>IF( ISBLANK('03.Muestra'!$E9),"",'03.Muestra'!$E9)</f>
        <v>https://sedejudicial.madrid.org/conozcalasede</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14</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Tramites</v>
      </c>
      <c r="C325" s="140" t="str">
        <f>IF( ISBLANK('03.Muestra'!$E10),"",'03.Muestra'!$E10)</f>
        <v>https://sedejudicial.madrid.org/tramitesyservicios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Ayuda</v>
      </c>
      <c r="C326" s="140" t="str">
        <f>IF( ISBLANK('03.Muestra'!$E11),"",'03.Muestra'!$E11)</f>
        <v>https://sedejudicial.madrid.org/ayuda</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Carta de Derechos</v>
      </c>
      <c r="C327" s="140" t="str">
        <f>IF( ISBLANK('03.Muestra'!$E12),"",'03.Muestra'!$E12)</f>
        <v>https://sedejudicial.madrid.org/conozcalasede#views-row-9</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Firmas y certificados</v>
      </c>
      <c r="C328" s="140" t="str">
        <f>IF( ISBLANK('03.Muestra'!$E13),"",'03.Muestra'!$E13)</f>
        <v>https://sedejudicial.madrid.org/conozcalasede#views-row-2</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Verificación</v>
      </c>
      <c r="C329" s="140" t="str">
        <f>IF( ISBLANK('03.Muestra'!$E14),"",'03.Muestra'!$E14)</f>
        <v>https://sedejudicial.madrid.org/conozcalasede#views-row-3</v>
      </c>
      <c r="D329" s="164" t="s">
        <v>61</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Sugerencias y quejas</v>
      </c>
      <c r="C330" s="140" t="str">
        <f>IF( ISBLANK('03.Muestra'!$E15),"",'03.Muestra'!$E15)</f>
        <v>https://sedejudicial.madrid.org/conozcalasede#views-row-10</v>
      </c>
      <c r="D330" s="164" t="s">
        <v>61</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Protección de datos</v>
      </c>
      <c r="C331" s="140" t="str">
        <f>IF( ISBLANK('03.Muestra'!$E16),"",'03.Muestra'!$E16)</f>
        <v>https://sedejudicial.madrid.org/conozcalasede#views-row-11</v>
      </c>
      <c r="D331" s="164" t="s">
        <v>61</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Apoderamiento Apud Acta</v>
      </c>
      <c r="C332" s="140" t="str">
        <f>IF( ISBLANK('03.Muestra'!$E17),"",'03.Muestra'!$E17)</f>
        <v>https://sedejudicial.madrid.org/tramitesyservicios#views-row-8</v>
      </c>
      <c r="D332" s="164" t="s">
        <v>61</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Presentación de escritos</v>
      </c>
      <c r="C333" s="140" t="str">
        <f>IF( ISBLANK('03.Muestra'!$E18),"",'03.Muestra'!$E18)</f>
        <v>https://sedejudicial.madrid.org/tramitesyservicios#views-row-13</v>
      </c>
      <c r="D333" s="164" t="s">
        <v>61</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Consulta de Asuntos Judiciales</v>
      </c>
      <c r="C334" s="140" t="str">
        <f>IF( ISBLANK('03.Muestra'!$E19),"",'03.Muestra'!$E19)</f>
        <v>https://sedejudicial.madrid.org/tramitesyservicios#views-row-14</v>
      </c>
      <c r="D334" s="164" t="s">
        <v>61</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Requisitos técnicos</v>
      </c>
      <c r="C335" s="140" t="str">
        <f>IF( ISBLANK('03.Muestra'!$E20),"",'03.Muestra'!$E20)</f>
        <v>https://sedejudicial.madrid.org/ayuda#views-row-18</v>
      </c>
      <c r="D335" s="164" t="s">
        <v>61</v>
      </c>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Buscador</v>
      </c>
      <c r="C336" s="140" t="str">
        <f>IF( ISBLANK('03.Muestra'!$E21),"",'03.Muestra'!$E21)</f>
        <v>https://sedejudicial.madrid.org/search/node/prueba</v>
      </c>
      <c r="D336" s="164" t="s">
        <v>61</v>
      </c>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
      </c>
      <c r="C337" s="140" t="str">
        <f>IF( ISBLANK('03.Muestra'!$E22),"",'03.Muestra'!$E22)</f>
        <v/>
      </c>
      <c r="D337" s="164"/>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
      </c>
      <c r="C338" s="140" t="str">
        <f>IF( ISBLANK('03.Muestra'!$E23),"",'03.Muestra'!$E23)</f>
        <v/>
      </c>
      <c r="D338" s="164"/>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
      </c>
      <c r="C339" s="140" t="str">
        <f>IF( ISBLANK('03.Muestra'!$E24),"",'03.Muestra'!$E24)</f>
        <v/>
      </c>
      <c r="D339" s="164"/>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
      </c>
      <c r="C340" s="140" t="str">
        <f>IF( ISBLANK('03.Muestra'!$E25),"",'03.Muestra'!$E25)</f>
        <v/>
      </c>
      <c r="D340" s="164"/>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
      </c>
      <c r="C341" s="140" t="str">
        <f>IF( ISBLANK('03.Muestra'!$E26),"",'03.Muestra'!$E26)</f>
        <v/>
      </c>
      <c r="D341" s="164" t="str">
        <f t="shared" ref="D341:D357" si="17">IF(AND(B341&lt;&gt;"",C341&lt;&gt;""),"N/T","")</f>
        <v/>
      </c>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t="str">
        <f t="shared" si="17"/>
        <v/>
      </c>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57"/>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6" t="s">
        <v>60</v>
      </c>
      <c r="C360" s="27" t="s">
        <v>107</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https://sedejudicial.madrid.org/</v>
      </c>
      <c r="D361" s="164" t="s">
        <v>61</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Conozca la sede</v>
      </c>
      <c r="C362" s="140" t="str">
        <f>IF( ISBLANK('03.Muestra'!$E9),"",'03.Muestra'!$E9)</f>
        <v>https://sedejudicial.madrid.org/conozcalasede</v>
      </c>
      <c r="D362" s="164" t="s">
        <v>61</v>
      </c>
      <c r="E362" s="133" t="str">
        <f t="shared" si="18"/>
        <v/>
      </c>
      <c r="F362" s="147">
        <f ca="1">COUNTIF($D361:INDIRECT("$D" &amp;  SUM(ROW()-1,'03.Muestra'!$D$45)-1),F361)</f>
        <v>0</v>
      </c>
      <c r="G362" s="147">
        <f ca="1">COUNTIF($D361:INDIRECT("$D" &amp;  SUM(ROW()-1,'03.Muestra'!$D$45)-1),G361)</f>
        <v>0</v>
      </c>
      <c r="H362" s="147">
        <f ca="1">COUNTIF($D361:INDIRECT("$D" &amp;  SUM(ROW()-1,'03.Muestra'!$D$45)-1),H361)</f>
        <v>0</v>
      </c>
      <c r="I362" s="147">
        <f ca="1">COUNTIF($D361:INDIRECT("$D" &amp;  SUM(ROW()-1,'03.Muestra'!$D$45)-1),I361)</f>
        <v>0</v>
      </c>
      <c r="J362" s="147">
        <f ca="1">COUNTIF($D361:INDIRECT("$D" &amp;  SUM(ROW()-1,'03.Muestra'!$D$45)-1),J361)</f>
        <v>14</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Tramites</v>
      </c>
      <c r="C363" s="140" t="str">
        <f>IF( ISBLANK('03.Muestra'!$E10),"",'03.Muestra'!$E10)</f>
        <v>https://sedejudicial.madrid.org/tramitesyservicios</v>
      </c>
      <c r="D363" s="164" t="s">
        <v>61</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Ayuda</v>
      </c>
      <c r="C364" s="140" t="str">
        <f>IF( ISBLANK('03.Muestra'!$E11),"",'03.Muestra'!$E11)</f>
        <v>https://sedejudicial.madrid.org/ayuda</v>
      </c>
      <c r="D364" s="164" t="s">
        <v>61</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Carta de Derechos</v>
      </c>
      <c r="C365" s="140" t="str">
        <f>IF( ISBLANK('03.Muestra'!$E12),"",'03.Muestra'!$E12)</f>
        <v>https://sedejudicial.madrid.org/conozcalasede#views-row-9</v>
      </c>
      <c r="D365" s="164" t="s">
        <v>61</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Firmas y certificados</v>
      </c>
      <c r="C366" s="140" t="str">
        <f>IF( ISBLANK('03.Muestra'!$E13),"",'03.Muestra'!$E13)</f>
        <v>https://sedejudicial.madrid.org/conozcalasede#views-row-2</v>
      </c>
      <c r="D366" s="164" t="s">
        <v>61</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Verificación</v>
      </c>
      <c r="C367" s="140" t="str">
        <f>IF( ISBLANK('03.Muestra'!$E14),"",'03.Muestra'!$E14)</f>
        <v>https://sedejudicial.madrid.org/conozcalasede#views-row-3</v>
      </c>
      <c r="D367" s="164" t="s">
        <v>61</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Sugerencias y quejas</v>
      </c>
      <c r="C368" s="140" t="str">
        <f>IF( ISBLANK('03.Muestra'!$E15),"",'03.Muestra'!$E15)</f>
        <v>https://sedejudicial.madrid.org/conozcalasede#views-row-10</v>
      </c>
      <c r="D368" s="164" t="s">
        <v>61</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Protección de datos</v>
      </c>
      <c r="C369" s="140" t="str">
        <f>IF( ISBLANK('03.Muestra'!$E16),"",'03.Muestra'!$E16)</f>
        <v>https://sedejudicial.madrid.org/conozcalasede#views-row-11</v>
      </c>
      <c r="D369" s="164" t="s">
        <v>61</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Apoderamiento Apud Acta</v>
      </c>
      <c r="C370" s="140" t="str">
        <f>IF( ISBLANK('03.Muestra'!$E17),"",'03.Muestra'!$E17)</f>
        <v>https://sedejudicial.madrid.org/tramitesyservicios#views-row-8</v>
      </c>
      <c r="D370" s="164" t="s">
        <v>61</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Presentación de escritos</v>
      </c>
      <c r="C371" s="140" t="str">
        <f>IF( ISBLANK('03.Muestra'!$E18),"",'03.Muestra'!$E18)</f>
        <v>https://sedejudicial.madrid.org/tramitesyservicios#views-row-13</v>
      </c>
      <c r="D371" s="164" t="s">
        <v>61</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Consulta de Asuntos Judiciales</v>
      </c>
      <c r="C372" s="140" t="str">
        <f>IF( ISBLANK('03.Muestra'!$E19),"",'03.Muestra'!$E19)</f>
        <v>https://sedejudicial.madrid.org/tramitesyservicios#views-row-14</v>
      </c>
      <c r="D372" s="164" t="s">
        <v>61</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Requisitos técnicos</v>
      </c>
      <c r="C373" s="140" t="str">
        <f>IF( ISBLANK('03.Muestra'!$E20),"",'03.Muestra'!$E20)</f>
        <v>https://sedejudicial.madrid.org/ayuda#views-row-18</v>
      </c>
      <c r="D373" s="164" t="s">
        <v>61</v>
      </c>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Buscador</v>
      </c>
      <c r="C374" s="140" t="str">
        <f>IF( ISBLANK('03.Muestra'!$E21),"",'03.Muestra'!$E21)</f>
        <v>https://sedejudicial.madrid.org/search/node/prueba</v>
      </c>
      <c r="D374" s="164" t="s">
        <v>61</v>
      </c>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
      </c>
      <c r="C375" s="140" t="str">
        <f>IF( ISBLANK('03.Muestra'!$E22),"",'03.Muestra'!$E22)</f>
        <v/>
      </c>
      <c r="D375" s="164"/>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
      </c>
      <c r="C376" s="140" t="str">
        <f>IF( ISBLANK('03.Muestra'!$E23),"",'03.Muestra'!$E23)</f>
        <v/>
      </c>
      <c r="D376" s="164"/>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
      </c>
      <c r="C377" s="140" t="str">
        <f>IF( ISBLANK('03.Muestra'!$E24),"",'03.Muestra'!$E24)</f>
        <v/>
      </c>
      <c r="D377" s="164"/>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
      </c>
      <c r="C378" s="140" t="str">
        <f>IF( ISBLANK('03.Muestra'!$E25),"",'03.Muestra'!$E25)</f>
        <v/>
      </c>
      <c r="D378" s="164"/>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
      </c>
      <c r="C379" s="140" t="str">
        <f>IF( ISBLANK('03.Muestra'!$E26),"",'03.Muestra'!$E26)</f>
        <v/>
      </c>
      <c r="D379" s="164"/>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57"/>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108</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https://sedejudicial.madrid.org/</v>
      </c>
      <c r="D399" s="164"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Conozca la sede</v>
      </c>
      <c r="C400" s="140" t="str">
        <f>IF( ISBLANK('03.Muestra'!$E9),"",'03.Muestra'!$E9)</f>
        <v>https://sedejudicial.madrid.org/conozcalasede</v>
      </c>
      <c r="D400" s="164" t="s">
        <v>61</v>
      </c>
      <c r="E400" s="133" t="str">
        <f t="shared" si="20"/>
        <v/>
      </c>
      <c r="F400" s="147">
        <f ca="1">COUNTIF($D399:INDIRECT("$D" &amp;  SUM(ROW()-1,'03.Muestra'!$D$45)-1),F399)</f>
        <v>0</v>
      </c>
      <c r="G400" s="147">
        <f ca="1">COUNTIF($D399:INDIRECT("$D" &amp;  SUM(ROW()-1,'03.Muestra'!$D$45)-1),G399)</f>
        <v>0</v>
      </c>
      <c r="H400" s="147">
        <f ca="1">COUNTIF($D399:INDIRECT("$D" &amp;  SUM(ROW()-1,'03.Muestra'!$D$45)-1),H399)</f>
        <v>0</v>
      </c>
      <c r="I400" s="147">
        <f ca="1">COUNTIF($D399:INDIRECT("$D" &amp;  SUM(ROW()-1,'03.Muestra'!$D$45)-1),I399)</f>
        <v>0</v>
      </c>
      <c r="J400" s="147">
        <f ca="1">COUNTIF($D399:INDIRECT("$D" &amp;  SUM(ROW()-1,'03.Muestra'!$D$45)-1),J399)</f>
        <v>14</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Tramites</v>
      </c>
      <c r="C401" s="140" t="str">
        <f>IF( ISBLANK('03.Muestra'!$E10),"",'03.Muestra'!$E10)</f>
        <v>https://sedejudicial.madrid.org/tramitesyservicios</v>
      </c>
      <c r="D401" s="164" t="s">
        <v>61</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Ayuda</v>
      </c>
      <c r="C402" s="140" t="str">
        <f>IF( ISBLANK('03.Muestra'!$E11),"",'03.Muestra'!$E11)</f>
        <v>https://sedejudicial.madrid.org/ayuda</v>
      </c>
      <c r="D402" s="164" t="s">
        <v>61</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Carta de Derechos</v>
      </c>
      <c r="C403" s="140" t="str">
        <f>IF( ISBLANK('03.Muestra'!$E12),"",'03.Muestra'!$E12)</f>
        <v>https://sedejudicial.madrid.org/conozcalasede#views-row-9</v>
      </c>
      <c r="D403" s="164" t="s">
        <v>61</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Firmas y certificados</v>
      </c>
      <c r="C404" s="140" t="str">
        <f>IF( ISBLANK('03.Muestra'!$E13),"",'03.Muestra'!$E13)</f>
        <v>https://sedejudicial.madrid.org/conozcalasede#views-row-2</v>
      </c>
      <c r="D404" s="164" t="s">
        <v>61</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Verificación</v>
      </c>
      <c r="C405" s="140" t="str">
        <f>IF( ISBLANK('03.Muestra'!$E14),"",'03.Muestra'!$E14)</f>
        <v>https://sedejudicial.madrid.org/conozcalasede#views-row-3</v>
      </c>
      <c r="D405" s="164" t="s">
        <v>61</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Sugerencias y quejas</v>
      </c>
      <c r="C406" s="140" t="str">
        <f>IF( ISBLANK('03.Muestra'!$E15),"",'03.Muestra'!$E15)</f>
        <v>https://sedejudicial.madrid.org/conozcalasede#views-row-10</v>
      </c>
      <c r="D406" s="164" t="s">
        <v>61</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Protección de datos</v>
      </c>
      <c r="C407" s="140" t="str">
        <f>IF( ISBLANK('03.Muestra'!$E16),"",'03.Muestra'!$E16)</f>
        <v>https://sedejudicial.madrid.org/conozcalasede#views-row-11</v>
      </c>
      <c r="D407" s="164" t="s">
        <v>61</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Apoderamiento Apud Acta</v>
      </c>
      <c r="C408" s="140" t="str">
        <f>IF( ISBLANK('03.Muestra'!$E17),"",'03.Muestra'!$E17)</f>
        <v>https://sedejudicial.madrid.org/tramitesyservicios#views-row-8</v>
      </c>
      <c r="D408" s="164" t="s">
        <v>61</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Presentación de escritos</v>
      </c>
      <c r="C409" s="140" t="str">
        <f>IF( ISBLANK('03.Muestra'!$E18),"",'03.Muestra'!$E18)</f>
        <v>https://sedejudicial.madrid.org/tramitesyservicios#views-row-13</v>
      </c>
      <c r="D409" s="164" t="s">
        <v>61</v>
      </c>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Consulta de Asuntos Judiciales</v>
      </c>
      <c r="C410" s="140" t="str">
        <f>IF( ISBLANK('03.Muestra'!$E19),"",'03.Muestra'!$E19)</f>
        <v>https://sedejudicial.madrid.org/tramitesyservicios#views-row-14</v>
      </c>
      <c r="D410" s="164" t="s">
        <v>61</v>
      </c>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40" t="str">
        <f>IF( ISBLANK('03.Muestra'!$C20),"",'03.Muestra'!$C20)</f>
        <v>Requisitos técnicos</v>
      </c>
      <c r="C411" s="140" t="str">
        <f>IF( ISBLANK('03.Muestra'!$E20),"",'03.Muestra'!$E20)</f>
        <v>https://sedejudicial.madrid.org/ayuda#views-row-18</v>
      </c>
      <c r="D411" s="164" t="s">
        <v>61</v>
      </c>
      <c r="E411" s="133" t="str">
        <f t="shared" si="20"/>
        <v/>
      </c>
      <c r="F411" s="19"/>
      <c r="G411" s="19"/>
      <c r="H411" s="19"/>
      <c r="I411" s="19"/>
      <c r="J411" s="19"/>
      <c r="K411" s="19"/>
      <c r="L411" s="19"/>
      <c r="Q411" s="19"/>
      <c r="R411" s="19"/>
      <c r="S411" s="19"/>
      <c r="T411" s="19"/>
      <c r="U411" s="19"/>
      <c r="V411" s="19"/>
      <c r="W411" s="19"/>
      <c r="X411" s="19"/>
      <c r="Y411" s="19"/>
    </row>
    <row r="412" spans="2:25" ht="12" customHeight="1">
      <c r="B412" s="140" t="str">
        <f>IF( ISBLANK('03.Muestra'!$C21),"",'03.Muestra'!$C21)</f>
        <v>Buscador</v>
      </c>
      <c r="C412" s="140" t="str">
        <f>IF( ISBLANK('03.Muestra'!$E21),"",'03.Muestra'!$E21)</f>
        <v>https://sedejudicial.madrid.org/search/node/prueba</v>
      </c>
      <c r="D412" s="164" t="s">
        <v>61</v>
      </c>
      <c r="E412" s="133" t="str">
        <f t="shared" si="20"/>
        <v/>
      </c>
      <c r="F412" s="19"/>
      <c r="G412" s="19"/>
      <c r="H412" s="19"/>
      <c r="I412" s="19"/>
      <c r="J412" s="19"/>
      <c r="K412" s="19"/>
      <c r="L412" s="19"/>
      <c r="Q412" s="19"/>
      <c r="R412" s="19"/>
      <c r="S412" s="19"/>
      <c r="T412" s="19"/>
      <c r="U412" s="19"/>
      <c r="V412" s="19"/>
      <c r="W412" s="19"/>
      <c r="X412" s="19"/>
      <c r="Y412" s="19"/>
    </row>
    <row r="413" spans="2:25" ht="12" customHeight="1">
      <c r="B413" s="140" t="str">
        <f>IF( ISBLANK('03.Muestra'!$C22),"",'03.Muestra'!$C22)</f>
        <v/>
      </c>
      <c r="C413" s="140" t="str">
        <f>IF( ISBLANK('03.Muestra'!$E22),"",'03.Muestra'!$E22)</f>
        <v/>
      </c>
      <c r="D413" s="164"/>
      <c r="E413" s="133" t="str">
        <f t="shared" si="20"/>
        <v/>
      </c>
      <c r="F413" s="19"/>
      <c r="G413" s="19"/>
      <c r="H413" s="19"/>
      <c r="I413" s="19"/>
      <c r="J413" s="19"/>
      <c r="K413" s="19"/>
      <c r="L413" s="19"/>
      <c r="Q413" s="19"/>
      <c r="R413" s="19"/>
      <c r="S413" s="19"/>
      <c r="T413" s="19"/>
      <c r="U413" s="19"/>
      <c r="V413" s="19"/>
      <c r="W413" s="19"/>
      <c r="X413" s="19"/>
      <c r="Y413" s="19"/>
    </row>
    <row r="414" spans="2:25" ht="12" customHeight="1">
      <c r="B414" s="140" t="str">
        <f>IF( ISBLANK('03.Muestra'!$C23),"",'03.Muestra'!$C23)</f>
        <v/>
      </c>
      <c r="C414" s="140" t="str">
        <f>IF( ISBLANK('03.Muestra'!$E23),"",'03.Muestra'!$E23)</f>
        <v/>
      </c>
      <c r="D414" s="164"/>
      <c r="E414" s="133" t="str">
        <f t="shared" si="20"/>
        <v/>
      </c>
      <c r="F414" s="19"/>
      <c r="G414" s="19"/>
      <c r="H414" s="19"/>
      <c r="I414" s="19"/>
      <c r="J414" s="19"/>
      <c r="K414" s="19"/>
      <c r="L414" s="19"/>
      <c r="Q414" s="19"/>
      <c r="R414" s="19"/>
      <c r="S414" s="19"/>
      <c r="T414" s="19"/>
      <c r="U414" s="19"/>
      <c r="V414" s="19"/>
      <c r="W414" s="19"/>
      <c r="X414" s="19"/>
      <c r="Y414" s="19"/>
    </row>
    <row r="415" spans="2:25" ht="12" customHeight="1">
      <c r="B415" s="140" t="str">
        <f>IF( ISBLANK('03.Muestra'!$C24),"",'03.Muestra'!$C24)</f>
        <v/>
      </c>
      <c r="C415" s="140" t="str">
        <f>IF( ISBLANK('03.Muestra'!$E24),"",'03.Muestra'!$E24)</f>
        <v/>
      </c>
      <c r="D415" s="164"/>
      <c r="E415" s="133" t="str">
        <f t="shared" si="20"/>
        <v/>
      </c>
      <c r="F415" s="19"/>
      <c r="G415" s="19"/>
      <c r="H415" s="19"/>
      <c r="I415" s="19"/>
      <c r="J415" s="19"/>
      <c r="K415" s="19"/>
      <c r="L415" s="19"/>
      <c r="Q415" s="19"/>
      <c r="R415" s="19"/>
      <c r="S415" s="19"/>
      <c r="T415" s="19"/>
      <c r="U415" s="19"/>
      <c r="V415" s="19"/>
      <c r="W415" s="19"/>
      <c r="X415" s="19"/>
      <c r="Y415" s="19"/>
    </row>
    <row r="416" spans="2:25" ht="12" customHeight="1">
      <c r="B416" s="140" t="str">
        <f>IF( ISBLANK('03.Muestra'!$C25),"",'03.Muestra'!$C25)</f>
        <v/>
      </c>
      <c r="C416" s="140" t="str">
        <f>IF( ISBLANK('03.Muestra'!$E25),"",'03.Muestra'!$E25)</f>
        <v/>
      </c>
      <c r="D416" s="164"/>
      <c r="E416" s="133" t="str">
        <f t="shared" si="20"/>
        <v/>
      </c>
      <c r="F416" s="19"/>
      <c r="G416" s="19"/>
      <c r="H416" s="19"/>
      <c r="I416" s="19"/>
      <c r="J416" s="19"/>
      <c r="K416" s="19"/>
      <c r="L416" s="19"/>
      <c r="Q416" s="19"/>
      <c r="R416" s="19"/>
      <c r="S416" s="19"/>
      <c r="T416" s="19"/>
      <c r="U416" s="19"/>
      <c r="V416" s="19"/>
      <c r="W416" s="19"/>
      <c r="X416" s="19"/>
      <c r="Y416" s="19"/>
    </row>
    <row r="417" spans="2:25" ht="12" customHeight="1">
      <c r="B417" s="140" t="str">
        <f>IF( ISBLANK('03.Muestra'!$C26),"",'03.Muestra'!$C26)</f>
        <v/>
      </c>
      <c r="C417" s="140" t="str">
        <f>IF( ISBLANK('03.Muestra'!$E26),"",'03.Muestra'!$E26)</f>
        <v/>
      </c>
      <c r="D417" s="164"/>
      <c r="E417" s="133" t="str">
        <f t="shared" si="20"/>
        <v/>
      </c>
      <c r="F417" s="19"/>
      <c r="G417" s="19"/>
      <c r="H417" s="19"/>
      <c r="I417" s="19"/>
      <c r="J417" s="19"/>
      <c r="K417" s="19"/>
      <c r="L417" s="19"/>
      <c r="Q417" s="19"/>
      <c r="R417" s="19"/>
      <c r="S417" s="19"/>
      <c r="T417" s="19"/>
      <c r="U417" s="19"/>
      <c r="V417" s="19"/>
      <c r="W417" s="19"/>
      <c r="X417" s="19"/>
      <c r="Y417" s="19"/>
    </row>
    <row r="418" spans="2:25" ht="12" customHeight="1">
      <c r="B418" s="140" t="str">
        <f>IF( ISBLANK('03.Muestra'!$C27),"",'03.Muestra'!$C27)</f>
        <v/>
      </c>
      <c r="C418" s="140" t="str">
        <f>IF( ISBLANK('03.Muestra'!$E27),"",'03.Muestra'!$E27)</f>
        <v/>
      </c>
      <c r="D418" s="164" t="str">
        <f t="shared" ref="D418:D433" si="21">IF(AND(B418&lt;&gt;"",C418&lt;&gt;""),"N/T","")</f>
        <v/>
      </c>
      <c r="E418" s="133" t="str">
        <f t="shared" si="20"/>
        <v/>
      </c>
      <c r="F418" s="19"/>
      <c r="G418" s="19"/>
      <c r="H418" s="19"/>
      <c r="I418" s="19"/>
      <c r="J418" s="19"/>
      <c r="K418" s="19"/>
      <c r="L418" s="19"/>
      <c r="Q418" s="19"/>
      <c r="R418" s="19"/>
      <c r="S418" s="19"/>
      <c r="T418" s="19"/>
      <c r="U418" s="19"/>
      <c r="V418" s="19"/>
      <c r="W418" s="19"/>
      <c r="X418" s="19"/>
      <c r="Y418" s="19"/>
    </row>
    <row r="419" spans="2:25" ht="12"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Q419" s="19"/>
      <c r="R419" s="19"/>
      <c r="S419" s="19"/>
      <c r="T419" s="19"/>
      <c r="U419" s="19"/>
      <c r="V419" s="19"/>
      <c r="W419" s="19"/>
      <c r="X419" s="19"/>
      <c r="Y419" s="19"/>
    </row>
    <row r="420" spans="2:25" ht="12"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Q420" s="19"/>
      <c r="R420" s="19"/>
      <c r="S420" s="19"/>
      <c r="T420" s="19"/>
      <c r="U420" s="19"/>
      <c r="V420" s="19"/>
      <c r="W420" s="19"/>
      <c r="X420" s="19"/>
      <c r="Y420" s="19"/>
    </row>
    <row r="421" spans="2:25" ht="12"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57"/>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9" t="s">
        <v>63</v>
      </c>
      <c r="C436" s="27" t="s">
        <v>109</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https://sedejudicial.madrid.org/</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Conozca la sede</v>
      </c>
      <c r="C438" s="140" t="str">
        <f>IF( ISBLANK('03.Muestra'!$E9),"",'03.Muestra'!$E9)</f>
        <v>https://sedejudicial.madrid.org/conozcalasede</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1</v>
      </c>
      <c r="J438" s="147">
        <f ca="1">COUNTIF($D437:INDIRECT("$D" &amp;  SUM(ROW()-1,'03.Muestra'!$D$45)-1),J437)</f>
        <v>13</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Tramites</v>
      </c>
      <c r="C439" s="140" t="str">
        <f>IF( ISBLANK('03.Muestra'!$E10),"",'03.Muestra'!$E10)</f>
        <v>https://sedejudicial.madrid.org/tramitesyservicios</v>
      </c>
      <c r="D439" s="164" t="s">
        <v>64</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Ayuda</v>
      </c>
      <c r="C440" s="140" t="str">
        <f>IF( ISBLANK('03.Muestra'!$E11),"",'03.Muestra'!$E11)</f>
        <v>https://sedejudicial.madrid.org/ayuda</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Carta de Derechos</v>
      </c>
      <c r="C441" s="140" t="str">
        <f>IF( ISBLANK('03.Muestra'!$E12),"",'03.Muestra'!$E12)</f>
        <v>https://sedejudicial.madrid.org/conozcalasede#views-row-9</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Firmas y certificados</v>
      </c>
      <c r="C442" s="140" t="str">
        <f>IF( ISBLANK('03.Muestra'!$E13),"",'03.Muestra'!$E13)</f>
        <v>https://sedejudicial.madrid.org/conozcalasede#views-row-2</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Verificación</v>
      </c>
      <c r="C443" s="140" t="str">
        <f>IF( ISBLANK('03.Muestra'!$E14),"",'03.Muestra'!$E14)</f>
        <v>https://sedejudicial.madrid.org/conozcalasede#views-row-3</v>
      </c>
      <c r="D443" s="164" t="s">
        <v>61</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Sugerencias y quejas</v>
      </c>
      <c r="C444" s="140" t="str">
        <f>IF( ISBLANK('03.Muestra'!$E15),"",'03.Muestra'!$E15)</f>
        <v>https://sedejudicial.madrid.org/conozcalasede#views-row-10</v>
      </c>
      <c r="D444" s="164" t="s">
        <v>61</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Protección de datos</v>
      </c>
      <c r="C445" s="140" t="str">
        <f>IF( ISBLANK('03.Muestra'!$E16),"",'03.Muestra'!$E16)</f>
        <v>https://sedejudicial.madrid.org/conozcalasede#views-row-11</v>
      </c>
      <c r="D445" s="164" t="s">
        <v>61</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Apoderamiento Apud Acta</v>
      </c>
      <c r="C446" s="140" t="str">
        <f>IF( ISBLANK('03.Muestra'!$E17),"",'03.Muestra'!$E17)</f>
        <v>https://sedejudicial.madrid.org/tramitesyservicios#views-row-8</v>
      </c>
      <c r="D446" s="164" t="s">
        <v>61</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Presentación de escritos</v>
      </c>
      <c r="C447" s="140" t="str">
        <f>IF( ISBLANK('03.Muestra'!$E18),"",'03.Muestra'!$E18)</f>
        <v>https://sedejudicial.madrid.org/tramitesyservicios#views-row-13</v>
      </c>
      <c r="D447" s="164" t="s">
        <v>61</v>
      </c>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Consulta de Asuntos Judiciales</v>
      </c>
      <c r="C448" s="140" t="str">
        <f>IF( ISBLANK('03.Muestra'!$E19),"",'03.Muestra'!$E19)</f>
        <v>https://sedejudicial.madrid.org/tramitesyservicios#views-row-14</v>
      </c>
      <c r="D448" s="164" t="s">
        <v>61</v>
      </c>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40" t="str">
        <f>IF( ISBLANK('03.Muestra'!$C20),"",'03.Muestra'!$C20)</f>
        <v>Requisitos técnicos</v>
      </c>
      <c r="C449" s="140" t="str">
        <f>IF( ISBLANK('03.Muestra'!$E20),"",'03.Muestra'!$E20)</f>
        <v>https://sedejudicial.madrid.org/ayuda#views-row-18</v>
      </c>
      <c r="D449" s="164" t="s">
        <v>61</v>
      </c>
      <c r="E449" s="133" t="str">
        <f t="shared" si="22"/>
        <v/>
      </c>
      <c r="F449" s="19"/>
      <c r="G449" s="19"/>
      <c r="H449" s="19"/>
      <c r="I449" s="19"/>
      <c r="J449" s="19"/>
      <c r="K449" s="19"/>
      <c r="L449" s="19"/>
      <c r="Q449" s="19"/>
      <c r="R449" s="19"/>
      <c r="S449" s="19"/>
      <c r="T449" s="19"/>
      <c r="U449" s="19"/>
      <c r="V449" s="19"/>
      <c r="W449" s="19"/>
      <c r="X449" s="19"/>
      <c r="Y449" s="19"/>
    </row>
    <row r="450" spans="2:25" ht="12" customHeight="1">
      <c r="B450" s="140" t="str">
        <f>IF( ISBLANK('03.Muestra'!$C21),"",'03.Muestra'!$C21)</f>
        <v>Buscador</v>
      </c>
      <c r="C450" s="140" t="str">
        <f>IF( ISBLANK('03.Muestra'!$E21),"",'03.Muestra'!$E21)</f>
        <v>https://sedejudicial.madrid.org/search/node/prueba</v>
      </c>
      <c r="D450" s="164" t="s">
        <v>61</v>
      </c>
      <c r="E450" s="133" t="str">
        <f t="shared" si="22"/>
        <v/>
      </c>
      <c r="F450" s="19"/>
      <c r="G450" s="19"/>
      <c r="H450" s="19"/>
      <c r="I450" s="19"/>
      <c r="J450" s="19"/>
      <c r="K450" s="19"/>
      <c r="L450" s="19"/>
      <c r="Q450" s="19"/>
      <c r="R450" s="19"/>
      <c r="S450" s="19"/>
      <c r="T450" s="19"/>
      <c r="U450" s="19"/>
      <c r="V450" s="19"/>
      <c r="W450" s="19"/>
      <c r="X450" s="19"/>
      <c r="Y450" s="19"/>
    </row>
    <row r="451" spans="2:25" ht="12" customHeight="1">
      <c r="B451" s="140" t="str">
        <f>IF( ISBLANK('03.Muestra'!$C22),"",'03.Muestra'!$C22)</f>
        <v/>
      </c>
      <c r="C451" s="140" t="str">
        <f>IF( ISBLANK('03.Muestra'!$E22),"",'03.Muestra'!$E22)</f>
        <v/>
      </c>
      <c r="D451" s="164"/>
      <c r="E451" s="133" t="str">
        <f t="shared" si="22"/>
        <v/>
      </c>
      <c r="F451" s="19"/>
      <c r="G451" s="19"/>
      <c r="H451" s="19"/>
      <c r="I451" s="19"/>
      <c r="J451" s="19"/>
      <c r="K451" s="19"/>
      <c r="L451" s="19"/>
      <c r="Q451" s="19"/>
      <c r="R451" s="19"/>
      <c r="S451" s="19"/>
      <c r="T451" s="19"/>
      <c r="U451" s="19"/>
      <c r="V451" s="19"/>
      <c r="W451" s="19"/>
      <c r="X451" s="19"/>
      <c r="Y451" s="19"/>
    </row>
    <row r="452" spans="2:25" ht="12" customHeight="1">
      <c r="B452" s="140" t="str">
        <f>IF( ISBLANK('03.Muestra'!$C23),"",'03.Muestra'!$C23)</f>
        <v/>
      </c>
      <c r="C452" s="140" t="str">
        <f>IF( ISBLANK('03.Muestra'!$E23),"",'03.Muestra'!$E23)</f>
        <v/>
      </c>
      <c r="D452" s="164"/>
      <c r="E452" s="133" t="str">
        <f t="shared" si="22"/>
        <v/>
      </c>
      <c r="F452" s="19"/>
      <c r="G452" s="19"/>
      <c r="H452" s="19"/>
      <c r="I452" s="19"/>
      <c r="J452" s="19"/>
      <c r="K452" s="19"/>
      <c r="L452" s="19"/>
      <c r="Q452" s="19"/>
      <c r="R452" s="19"/>
      <c r="S452" s="19"/>
      <c r="T452" s="19"/>
      <c r="U452" s="19"/>
      <c r="V452" s="19"/>
      <c r="W452" s="19"/>
      <c r="X452" s="19"/>
      <c r="Y452" s="19"/>
    </row>
    <row r="453" spans="2:25" ht="12" customHeight="1">
      <c r="B453" s="140" t="str">
        <f>IF( ISBLANK('03.Muestra'!$C24),"",'03.Muestra'!$C24)</f>
        <v/>
      </c>
      <c r="C453" s="140" t="str">
        <f>IF( ISBLANK('03.Muestra'!$E24),"",'03.Muestra'!$E24)</f>
        <v/>
      </c>
      <c r="D453" s="164"/>
      <c r="E453" s="133" t="str">
        <f t="shared" si="22"/>
        <v/>
      </c>
      <c r="F453" s="19"/>
      <c r="G453" s="19"/>
      <c r="H453" s="19"/>
      <c r="I453" s="19"/>
      <c r="J453" s="19"/>
      <c r="K453" s="19"/>
      <c r="L453" s="19"/>
      <c r="Q453" s="19"/>
      <c r="R453" s="19"/>
      <c r="S453" s="19"/>
      <c r="T453" s="19"/>
      <c r="U453" s="19"/>
      <c r="V453" s="19"/>
      <c r="W453" s="19"/>
      <c r="X453" s="19"/>
      <c r="Y453" s="19"/>
    </row>
    <row r="454" spans="2:25" ht="12" customHeight="1">
      <c r="B454" s="140" t="str">
        <f>IF( ISBLANK('03.Muestra'!$C25),"",'03.Muestra'!$C25)</f>
        <v/>
      </c>
      <c r="C454" s="140" t="str">
        <f>IF( ISBLANK('03.Muestra'!$E25),"",'03.Muestra'!$E25)</f>
        <v/>
      </c>
      <c r="D454" s="164"/>
      <c r="E454" s="133" t="str">
        <f t="shared" si="22"/>
        <v/>
      </c>
      <c r="F454" s="19"/>
      <c r="G454" s="19"/>
      <c r="H454" s="19"/>
      <c r="I454" s="19"/>
      <c r="J454" s="19"/>
      <c r="K454" s="19"/>
      <c r="L454" s="19"/>
      <c r="Q454" s="19"/>
      <c r="R454" s="19"/>
      <c r="S454" s="19"/>
      <c r="T454" s="19"/>
      <c r="U454" s="19"/>
      <c r="V454" s="19"/>
      <c r="W454" s="19"/>
      <c r="X454" s="19"/>
      <c r="Y454" s="19"/>
    </row>
    <row r="455" spans="2:25" ht="12" customHeight="1">
      <c r="B455" s="140" t="str">
        <f>IF( ISBLANK('03.Muestra'!$C26),"",'03.Muestra'!$C26)</f>
        <v/>
      </c>
      <c r="C455" s="140" t="str">
        <f>IF( ISBLANK('03.Muestra'!$E26),"",'03.Muestra'!$E26)</f>
        <v/>
      </c>
      <c r="D455" s="164"/>
      <c r="E455" s="133" t="str">
        <f t="shared" si="22"/>
        <v/>
      </c>
      <c r="F455" s="19"/>
      <c r="G455" s="19"/>
      <c r="H455" s="19"/>
      <c r="I455" s="19"/>
      <c r="J455" s="19"/>
      <c r="K455" s="19"/>
      <c r="L455" s="19"/>
      <c r="Q455" s="19"/>
      <c r="R455" s="19"/>
      <c r="S455" s="19"/>
      <c r="T455" s="19"/>
      <c r="U455" s="19"/>
      <c r="V455" s="19"/>
      <c r="W455" s="19"/>
      <c r="X455" s="19"/>
      <c r="Y455" s="19"/>
    </row>
    <row r="456" spans="2:25" ht="12" customHeight="1">
      <c r="B456" s="140" t="str">
        <f>IF( ISBLANK('03.Muestra'!$C27),"",'03.Muestra'!$C27)</f>
        <v/>
      </c>
      <c r="C456" s="140" t="str">
        <f>IF( ISBLANK('03.Muestra'!$E27),"",'03.Muestra'!$E27)</f>
        <v/>
      </c>
      <c r="D456" s="164" t="str">
        <f t="shared" ref="D456:D471" si="23">IF(AND(B456&lt;&gt;"",C456&lt;&gt;""),"N/T","")</f>
        <v/>
      </c>
      <c r="E456" s="133" t="str">
        <f t="shared" si="22"/>
        <v/>
      </c>
      <c r="F456" s="19"/>
      <c r="G456" s="19"/>
      <c r="H456" s="19"/>
      <c r="I456" s="19"/>
      <c r="J456" s="19"/>
      <c r="K456" s="19"/>
      <c r="L456" s="19"/>
      <c r="Q456" s="19"/>
      <c r="R456" s="19"/>
      <c r="S456" s="19"/>
      <c r="T456" s="19"/>
      <c r="U456" s="19"/>
      <c r="V456" s="19"/>
      <c r="W456" s="19"/>
      <c r="X456" s="19"/>
      <c r="Y456" s="19"/>
    </row>
    <row r="457" spans="2:25" ht="12"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Q457" s="19"/>
      <c r="R457" s="19"/>
      <c r="S457" s="19"/>
      <c r="T457" s="19"/>
      <c r="U457" s="19"/>
      <c r="V457" s="19"/>
      <c r="W457" s="19"/>
      <c r="X457" s="19"/>
      <c r="Y457" s="19"/>
    </row>
    <row r="458" spans="2:25" ht="12"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Q458" s="19"/>
      <c r="R458" s="19"/>
      <c r="S458" s="19"/>
      <c r="T458" s="19"/>
      <c r="U458" s="19"/>
      <c r="V458" s="19"/>
      <c r="W458" s="19"/>
      <c r="X458" s="19"/>
      <c r="Y458" s="19"/>
    </row>
    <row r="459" spans="2:25" ht="12"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57"/>
      <c r="C473" s="19"/>
      <c r="D473" s="133"/>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9" t="s">
        <v>63</v>
      </c>
      <c r="C474" s="27" t="s">
        <v>110</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https://sedejudicial.madrid.org/</v>
      </c>
      <c r="D475" s="164" t="s">
        <v>61</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Conozca la sede</v>
      </c>
      <c r="C476" s="140" t="str">
        <f>IF( ISBLANK('03.Muestra'!$E9),"",'03.Muestra'!$E9)</f>
        <v>https://sedejudicial.madrid.org/conozcalasede</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12</v>
      </c>
      <c r="I476" s="147">
        <f ca="1">COUNTIF($D475:INDIRECT("$D" &amp;  SUM(ROW()-1,'03.Muestra'!$D$45)-1),I475)</f>
        <v>0</v>
      </c>
      <c r="J476" s="147">
        <f ca="1">COUNTIF($D475:INDIRECT("$D" &amp;  SUM(ROW()-1,'03.Muestra'!$D$45)-1),J475)</f>
        <v>2</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Tramites</v>
      </c>
      <c r="C477" s="140" t="str">
        <f>IF( ISBLANK('03.Muestra'!$E10),"",'03.Muestra'!$E10)</f>
        <v>https://sedejudicial.madrid.org/tramitesyservicios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Ayuda</v>
      </c>
      <c r="C478" s="140" t="str">
        <f>IF( ISBLANK('03.Muestra'!$E11),"",'03.Muestra'!$E11)</f>
        <v>https://sedejudicial.madrid.org/ayuda</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Carta de Derechos</v>
      </c>
      <c r="C479" s="140" t="str">
        <f>IF( ISBLANK('03.Muestra'!$E12),"",'03.Muestra'!$E12)</f>
        <v>https://sedejudicial.madrid.org/conozcalasede#views-row-9</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Firmas y certificados</v>
      </c>
      <c r="C480" s="140" t="str">
        <f>IF( ISBLANK('03.Muestra'!$E13),"",'03.Muestra'!$E13)</f>
        <v>https://sedejudicial.madrid.org/conozcalasede#views-row-2</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Verificación</v>
      </c>
      <c r="C481" s="140" t="str">
        <f>IF( ISBLANK('03.Muestra'!$E14),"",'03.Muestra'!$E14)</f>
        <v>https://sedejudicial.madrid.org/conozcalasede#views-row-3</v>
      </c>
      <c r="D481" s="164" t="s">
        <v>73</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Sugerencias y quejas</v>
      </c>
      <c r="C482" s="140" t="str">
        <f>IF( ISBLANK('03.Muestra'!$E15),"",'03.Muestra'!$E15)</f>
        <v>https://sedejudicial.madrid.org/conozcalasede#views-row-10</v>
      </c>
      <c r="D482" s="164" t="s">
        <v>73</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Protección de datos</v>
      </c>
      <c r="C483" s="140" t="str">
        <f>IF( ISBLANK('03.Muestra'!$E16),"",'03.Muestra'!$E16)</f>
        <v>https://sedejudicial.madrid.org/conozcalasede#views-row-11</v>
      </c>
      <c r="D483" s="164" t="s">
        <v>73</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Apoderamiento Apud Acta</v>
      </c>
      <c r="C484" s="140" t="str">
        <f>IF( ISBLANK('03.Muestra'!$E17),"",'03.Muestra'!$E17)</f>
        <v>https://sedejudicial.madrid.org/tramitesyservicios#views-row-8</v>
      </c>
      <c r="D484" s="164" t="s">
        <v>73</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Presentación de escritos</v>
      </c>
      <c r="C485" s="140" t="str">
        <f>IF( ISBLANK('03.Muestra'!$E18),"",'03.Muestra'!$E18)</f>
        <v>https://sedejudicial.madrid.org/tramitesyservicios#views-row-13</v>
      </c>
      <c r="D485" s="164" t="s">
        <v>73</v>
      </c>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Consulta de Asuntos Judiciales</v>
      </c>
      <c r="C486" s="140" t="str">
        <f>IF( ISBLANK('03.Muestra'!$E19),"",'03.Muestra'!$E19)</f>
        <v>https://sedejudicial.madrid.org/tramitesyservicios#views-row-14</v>
      </c>
      <c r="D486" s="164" t="s">
        <v>73</v>
      </c>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40" t="str">
        <f>IF( ISBLANK('03.Muestra'!$C20),"",'03.Muestra'!$C20)</f>
        <v>Requisitos técnicos</v>
      </c>
      <c r="C487" s="140" t="str">
        <f>IF( ISBLANK('03.Muestra'!$E20),"",'03.Muestra'!$E20)</f>
        <v>https://sedejudicial.madrid.org/ayuda#views-row-18</v>
      </c>
      <c r="D487" s="164" t="s">
        <v>73</v>
      </c>
      <c r="E487" s="133" t="str">
        <f t="shared" si="24"/>
        <v/>
      </c>
      <c r="F487" s="19"/>
      <c r="G487" s="19"/>
      <c r="H487" s="19"/>
      <c r="I487" s="19"/>
      <c r="J487" s="19"/>
      <c r="K487" s="19"/>
      <c r="L487" s="19"/>
      <c r="Q487" s="19"/>
      <c r="R487" s="19"/>
      <c r="S487" s="19"/>
      <c r="T487" s="19"/>
      <c r="U487" s="19"/>
      <c r="V487" s="19"/>
      <c r="W487" s="19"/>
      <c r="X487" s="19"/>
      <c r="Y487" s="19"/>
    </row>
    <row r="488" spans="2:25" ht="12" customHeight="1">
      <c r="B488" s="140" t="str">
        <f>IF( ISBLANK('03.Muestra'!$C21),"",'03.Muestra'!$C21)</f>
        <v>Buscador</v>
      </c>
      <c r="C488" s="140" t="str">
        <f>IF( ISBLANK('03.Muestra'!$E21),"",'03.Muestra'!$E21)</f>
        <v>https://sedejudicial.madrid.org/search/node/prueba</v>
      </c>
      <c r="D488" s="164" t="s">
        <v>61</v>
      </c>
      <c r="E488" s="133" t="str">
        <f t="shared" si="24"/>
        <v/>
      </c>
      <c r="F488" s="19"/>
      <c r="G488" s="19"/>
      <c r="H488" s="19"/>
      <c r="I488" s="19"/>
      <c r="J488" s="19"/>
      <c r="K488" s="19"/>
      <c r="L488" s="19"/>
      <c r="Q488" s="19"/>
      <c r="R488" s="19"/>
      <c r="S488" s="19"/>
      <c r="T488" s="19"/>
      <c r="U488" s="19"/>
      <c r="V488" s="19"/>
      <c r="W488" s="19"/>
      <c r="X488" s="19"/>
      <c r="Y488" s="19"/>
    </row>
    <row r="489" spans="2:25" ht="12" customHeight="1">
      <c r="B489" s="140" t="str">
        <f>IF( ISBLANK('03.Muestra'!$C22),"",'03.Muestra'!$C22)</f>
        <v/>
      </c>
      <c r="C489" s="140" t="str">
        <f>IF( ISBLANK('03.Muestra'!$E22),"",'03.Muestra'!$E22)</f>
        <v/>
      </c>
      <c r="D489" s="164"/>
      <c r="E489" s="133" t="str">
        <f t="shared" si="24"/>
        <v/>
      </c>
      <c r="F489" s="19"/>
      <c r="G489" s="19"/>
      <c r="H489" s="19"/>
      <c r="I489" s="19"/>
      <c r="J489" s="19"/>
      <c r="K489" s="19"/>
      <c r="L489" s="19"/>
      <c r="Q489" s="19"/>
      <c r="R489" s="19"/>
      <c r="S489" s="19"/>
      <c r="T489" s="19"/>
      <c r="U489" s="19"/>
      <c r="V489" s="19"/>
      <c r="W489" s="19"/>
      <c r="X489" s="19"/>
      <c r="Y489" s="19"/>
    </row>
    <row r="490" spans="2:25" ht="12" customHeight="1">
      <c r="B490" s="140" t="str">
        <f>IF( ISBLANK('03.Muestra'!$C23),"",'03.Muestra'!$C23)</f>
        <v/>
      </c>
      <c r="C490" s="140" t="str">
        <f>IF( ISBLANK('03.Muestra'!$E23),"",'03.Muestra'!$E23)</f>
        <v/>
      </c>
      <c r="D490" s="164"/>
      <c r="E490" s="133" t="str">
        <f t="shared" si="24"/>
        <v/>
      </c>
      <c r="F490" s="19"/>
      <c r="G490" s="19"/>
      <c r="H490" s="19"/>
      <c r="I490" s="19"/>
      <c r="J490" s="19"/>
      <c r="K490" s="19"/>
      <c r="L490" s="19"/>
      <c r="Q490" s="19"/>
      <c r="R490" s="19"/>
      <c r="S490" s="19"/>
      <c r="T490" s="19"/>
      <c r="U490" s="19"/>
      <c r="V490" s="19"/>
      <c r="W490" s="19"/>
      <c r="X490" s="19"/>
      <c r="Y490" s="19"/>
    </row>
    <row r="491" spans="2:25" ht="12" customHeight="1">
      <c r="B491" s="140" t="str">
        <f>IF( ISBLANK('03.Muestra'!$C24),"",'03.Muestra'!$C24)</f>
        <v/>
      </c>
      <c r="C491" s="140" t="str">
        <f>IF( ISBLANK('03.Muestra'!$E24),"",'03.Muestra'!$E24)</f>
        <v/>
      </c>
      <c r="D491" s="164"/>
      <c r="E491" s="133" t="str">
        <f t="shared" si="24"/>
        <v/>
      </c>
      <c r="F491" s="19"/>
      <c r="G491" s="19"/>
      <c r="H491" s="19"/>
      <c r="I491" s="19"/>
      <c r="J491" s="19"/>
      <c r="K491" s="19"/>
      <c r="L491" s="19"/>
      <c r="Q491" s="19"/>
      <c r="R491" s="19"/>
      <c r="S491" s="19"/>
      <c r="T491" s="19"/>
      <c r="U491" s="19"/>
      <c r="V491" s="19"/>
      <c r="W491" s="19"/>
      <c r="X491" s="19"/>
      <c r="Y491" s="19"/>
    </row>
    <row r="492" spans="2:25" ht="12" customHeight="1">
      <c r="B492" s="140" t="str">
        <f>IF( ISBLANK('03.Muestra'!$C25),"",'03.Muestra'!$C25)</f>
        <v/>
      </c>
      <c r="C492" s="140" t="str">
        <f>IF( ISBLANK('03.Muestra'!$E25),"",'03.Muestra'!$E25)</f>
        <v/>
      </c>
      <c r="D492" s="164"/>
      <c r="E492" s="133" t="str">
        <f t="shared" si="24"/>
        <v/>
      </c>
      <c r="F492" s="19"/>
      <c r="G492" s="19"/>
      <c r="H492" s="19"/>
      <c r="I492" s="19"/>
      <c r="J492" s="19"/>
      <c r="K492" s="19"/>
      <c r="L492" s="19"/>
      <c r="Q492" s="19"/>
      <c r="R492" s="19"/>
      <c r="S492" s="19"/>
      <c r="T492" s="19"/>
      <c r="U492" s="19"/>
      <c r="V492" s="19"/>
      <c r="W492" s="19"/>
      <c r="X492" s="19"/>
      <c r="Y492" s="19"/>
    </row>
    <row r="493" spans="2:25" ht="12" customHeight="1">
      <c r="B493" s="140" t="str">
        <f>IF( ISBLANK('03.Muestra'!$C26),"",'03.Muestra'!$C26)</f>
        <v/>
      </c>
      <c r="C493" s="140" t="str">
        <f>IF( ISBLANK('03.Muestra'!$E26),"",'03.Muestra'!$E26)</f>
        <v/>
      </c>
      <c r="D493" s="164"/>
      <c r="E493" s="133" t="str">
        <f t="shared" si="24"/>
        <v/>
      </c>
      <c r="F493" s="19"/>
      <c r="G493" s="19"/>
      <c r="H493" s="19"/>
      <c r="I493" s="19"/>
      <c r="J493" s="19"/>
      <c r="K493" s="19"/>
      <c r="L493" s="19"/>
      <c r="Q493" s="19"/>
      <c r="R493" s="19"/>
      <c r="S493" s="19"/>
      <c r="T493" s="19"/>
      <c r="U493" s="19"/>
      <c r="V493" s="19"/>
      <c r="W493" s="19"/>
      <c r="X493" s="19"/>
      <c r="Y493" s="19"/>
    </row>
    <row r="494" spans="2:25" ht="12" customHeight="1">
      <c r="B494" s="140" t="str">
        <f>IF( ISBLANK('03.Muestra'!$C27),"",'03.Muestra'!$C27)</f>
        <v/>
      </c>
      <c r="C494" s="140" t="str">
        <f>IF( ISBLANK('03.Muestra'!$E27),"",'03.Muestra'!$E27)</f>
        <v/>
      </c>
      <c r="D494" s="164"/>
      <c r="E494" s="133" t="str">
        <f t="shared" si="24"/>
        <v/>
      </c>
      <c r="F494" s="19"/>
      <c r="G494" s="19"/>
      <c r="H494" s="19"/>
      <c r="I494" s="19"/>
      <c r="J494" s="19"/>
      <c r="K494" s="19"/>
      <c r="L494" s="19"/>
      <c r="Q494" s="19"/>
      <c r="R494" s="19"/>
      <c r="S494" s="19"/>
      <c r="T494" s="19"/>
      <c r="U494" s="19"/>
      <c r="V494" s="19"/>
      <c r="W494" s="19"/>
      <c r="X494" s="19"/>
      <c r="Y494" s="19"/>
    </row>
    <row r="495" spans="2:25" ht="12" customHeight="1">
      <c r="B495" s="140" t="str">
        <f>IF( ISBLANK('03.Muestra'!$C28),"",'03.Muestra'!$C28)</f>
        <v/>
      </c>
      <c r="C495" s="140" t="str">
        <f>IF( ISBLANK('03.Muestra'!$E28),"",'03.Muestra'!$E28)</f>
        <v/>
      </c>
      <c r="D495" s="164" t="str">
        <f t="shared" ref="D495:D509" si="25">IF(AND(B495&lt;&gt;"",C495&lt;&gt;""),"N/T","")</f>
        <v/>
      </c>
      <c r="E495" s="133" t="str">
        <f t="shared" si="24"/>
        <v/>
      </c>
      <c r="F495" s="19"/>
      <c r="G495" s="19"/>
      <c r="H495" s="19"/>
      <c r="I495" s="19"/>
      <c r="J495" s="19"/>
      <c r="K495" s="19"/>
      <c r="L495" s="19"/>
      <c r="Q495" s="19"/>
      <c r="R495" s="19"/>
      <c r="S495" s="19"/>
      <c r="T495" s="19"/>
      <c r="U495" s="19"/>
      <c r="V495" s="19"/>
      <c r="W495" s="19"/>
      <c r="X495" s="19"/>
      <c r="Y495" s="19"/>
    </row>
    <row r="496" spans="2:25" ht="12"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Q496" s="19"/>
      <c r="R496" s="19"/>
      <c r="S496" s="19"/>
      <c r="T496" s="19"/>
      <c r="U496" s="19"/>
      <c r="V496" s="19"/>
      <c r="W496" s="19"/>
      <c r="X496" s="19"/>
      <c r="Y496" s="19"/>
    </row>
    <row r="497" spans="2:25" ht="12"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38"/>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57"/>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6" t="s">
        <v>60</v>
      </c>
      <c r="C512" s="27" t="s">
        <v>111</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https://sedejudicial.madrid.org/</v>
      </c>
      <c r="D513" s="164" t="s">
        <v>73</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Conozca la sede</v>
      </c>
      <c r="C514" s="140" t="str">
        <f>IF( ISBLANK('03.Muestra'!$E9),"",'03.Muestra'!$E9)</f>
        <v>https://sedejudicial.madrid.org/conozcalasede</v>
      </c>
      <c r="D514" s="164" t="s">
        <v>73</v>
      </c>
      <c r="E514" s="133" t="str">
        <f t="shared" si="26"/>
        <v/>
      </c>
      <c r="F514" s="147">
        <f ca="1">COUNTIF($D513:INDIRECT("$D" &amp;  SUM(ROW()-1,'03.Muestra'!$D$45)-1),F513)</f>
        <v>0</v>
      </c>
      <c r="G514" s="147">
        <f ca="1">COUNTIF($D513:INDIRECT("$D" &amp;  SUM(ROW()-1,'03.Muestra'!$D$45)-1),G513)</f>
        <v>0</v>
      </c>
      <c r="H514" s="147">
        <f ca="1">COUNTIF($D513:INDIRECT("$D" &amp;  SUM(ROW()-1,'03.Muestra'!$D$45)-1),H513)</f>
        <v>14</v>
      </c>
      <c r="I514" s="147">
        <f ca="1">COUNTIF($D513:INDIRECT("$D" &amp;  SUM(ROW()-1,'03.Muestra'!$D$45)-1),I513)</f>
        <v>0</v>
      </c>
      <c r="J514" s="147">
        <f ca="1">COUNTIF($D513:INDIRECT("$D" &amp;  SUM(ROW()-1,'03.Muestra'!$D$45)-1),J513)</f>
        <v>0</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Tramites</v>
      </c>
      <c r="C515" s="140" t="str">
        <f>IF( ISBLANK('03.Muestra'!$E10),"",'03.Muestra'!$E10)</f>
        <v>https://sedejudicial.madrid.org/tramitesyservicios</v>
      </c>
      <c r="D515" s="164" t="s">
        <v>73</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Ayuda</v>
      </c>
      <c r="C516" s="140" t="str">
        <f>IF( ISBLANK('03.Muestra'!$E11),"",'03.Muestra'!$E11)</f>
        <v>https://sedejudicial.madrid.org/ayuda</v>
      </c>
      <c r="D516" s="164" t="s">
        <v>73</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Carta de Derechos</v>
      </c>
      <c r="C517" s="140" t="str">
        <f>IF( ISBLANK('03.Muestra'!$E12),"",'03.Muestra'!$E12)</f>
        <v>https://sedejudicial.madrid.org/conozcalasede#views-row-9</v>
      </c>
      <c r="D517" s="164" t="s">
        <v>73</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Firmas y certificados</v>
      </c>
      <c r="C518" s="140" t="str">
        <f>IF( ISBLANK('03.Muestra'!$E13),"",'03.Muestra'!$E13)</f>
        <v>https://sedejudicial.madrid.org/conozcalasede#views-row-2</v>
      </c>
      <c r="D518" s="164" t="s">
        <v>73</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Verificación</v>
      </c>
      <c r="C519" s="140" t="str">
        <f>IF( ISBLANK('03.Muestra'!$E14),"",'03.Muestra'!$E14)</f>
        <v>https://sedejudicial.madrid.org/conozcalasede#views-row-3</v>
      </c>
      <c r="D519" s="164" t="s">
        <v>73</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Sugerencias y quejas</v>
      </c>
      <c r="C520" s="140" t="str">
        <f>IF( ISBLANK('03.Muestra'!$E15),"",'03.Muestra'!$E15)</f>
        <v>https://sedejudicial.madrid.org/conozcalasede#views-row-10</v>
      </c>
      <c r="D520" s="164" t="s">
        <v>73</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Protección de datos</v>
      </c>
      <c r="C521" s="140" t="str">
        <f>IF( ISBLANK('03.Muestra'!$E16),"",'03.Muestra'!$E16)</f>
        <v>https://sedejudicial.madrid.org/conozcalasede#views-row-11</v>
      </c>
      <c r="D521" s="164" t="s">
        <v>73</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Apoderamiento Apud Acta</v>
      </c>
      <c r="C522" s="140" t="str">
        <f>IF( ISBLANK('03.Muestra'!$E17),"",'03.Muestra'!$E17)</f>
        <v>https://sedejudicial.madrid.org/tramitesyservicios#views-row-8</v>
      </c>
      <c r="D522" s="164" t="s">
        <v>73</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Presentación de escritos</v>
      </c>
      <c r="C523" s="140" t="str">
        <f>IF( ISBLANK('03.Muestra'!$E18),"",'03.Muestra'!$E18)</f>
        <v>https://sedejudicial.madrid.org/tramitesyservicios#views-row-13</v>
      </c>
      <c r="D523" s="164" t="s">
        <v>73</v>
      </c>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Consulta de Asuntos Judiciales</v>
      </c>
      <c r="C524" s="140" t="str">
        <f>IF( ISBLANK('03.Muestra'!$E19),"",'03.Muestra'!$E19)</f>
        <v>https://sedejudicial.madrid.org/tramitesyservicios#views-row-14</v>
      </c>
      <c r="D524" s="164" t="s">
        <v>73</v>
      </c>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40" t="str">
        <f>IF( ISBLANK('03.Muestra'!$C20),"",'03.Muestra'!$C20)</f>
        <v>Requisitos técnicos</v>
      </c>
      <c r="C525" s="140" t="str">
        <f>IF( ISBLANK('03.Muestra'!$E20),"",'03.Muestra'!$E20)</f>
        <v>https://sedejudicial.madrid.org/ayuda#views-row-18</v>
      </c>
      <c r="D525" s="164" t="s">
        <v>73</v>
      </c>
      <c r="E525" s="133" t="str">
        <f t="shared" si="26"/>
        <v/>
      </c>
      <c r="F525" s="19"/>
      <c r="G525" s="19"/>
      <c r="H525" s="19"/>
      <c r="I525" s="19"/>
      <c r="J525" s="19"/>
      <c r="K525" s="19"/>
      <c r="L525" s="19"/>
      <c r="Q525" s="19"/>
      <c r="R525" s="19"/>
      <c r="S525" s="19"/>
      <c r="T525" s="19"/>
      <c r="U525" s="19"/>
      <c r="V525" s="19"/>
      <c r="W525" s="19"/>
      <c r="X525" s="19"/>
      <c r="Y525" s="19"/>
    </row>
    <row r="526" spans="2:25" ht="12" customHeight="1">
      <c r="B526" s="140" t="str">
        <f>IF( ISBLANK('03.Muestra'!$C21),"",'03.Muestra'!$C21)</f>
        <v>Buscador</v>
      </c>
      <c r="C526" s="140" t="str">
        <f>IF( ISBLANK('03.Muestra'!$E21),"",'03.Muestra'!$E21)</f>
        <v>https://sedejudicial.madrid.org/search/node/prueba</v>
      </c>
      <c r="D526" s="164" t="s">
        <v>73</v>
      </c>
      <c r="E526" s="133" t="str">
        <f t="shared" si="26"/>
        <v/>
      </c>
      <c r="F526" s="19"/>
      <c r="G526" s="19"/>
      <c r="H526" s="19"/>
      <c r="I526" s="19"/>
      <c r="J526" s="19"/>
      <c r="K526" s="19"/>
      <c r="L526" s="19"/>
      <c r="Q526" s="19"/>
      <c r="R526" s="19"/>
      <c r="S526" s="19"/>
      <c r="T526" s="19"/>
      <c r="U526" s="19"/>
      <c r="V526" s="19"/>
      <c r="W526" s="19"/>
      <c r="X526" s="19"/>
      <c r="Y526" s="19"/>
    </row>
    <row r="527" spans="2:25" ht="12" customHeight="1">
      <c r="B527" s="140" t="str">
        <f>IF( ISBLANK('03.Muestra'!$C22),"",'03.Muestra'!$C22)</f>
        <v/>
      </c>
      <c r="C527" s="140" t="str">
        <f>IF( ISBLANK('03.Muestra'!$E22),"",'03.Muestra'!$E22)</f>
        <v/>
      </c>
      <c r="D527" s="164"/>
      <c r="E527" s="133" t="str">
        <f t="shared" si="26"/>
        <v/>
      </c>
      <c r="F527" s="19"/>
      <c r="G527" s="19"/>
      <c r="H527" s="19"/>
      <c r="I527" s="19"/>
      <c r="J527" s="19"/>
      <c r="K527" s="19"/>
      <c r="L527" s="19"/>
      <c r="Q527" s="19"/>
      <c r="R527" s="19"/>
      <c r="S527" s="19"/>
      <c r="T527" s="19"/>
      <c r="U527" s="19"/>
      <c r="V527" s="19"/>
      <c r="W527" s="19"/>
      <c r="X527" s="19"/>
      <c r="Y527" s="19"/>
    </row>
    <row r="528" spans="2:25" ht="12" customHeight="1">
      <c r="B528" s="140" t="str">
        <f>IF( ISBLANK('03.Muestra'!$C23),"",'03.Muestra'!$C23)</f>
        <v/>
      </c>
      <c r="C528" s="140" t="str">
        <f>IF( ISBLANK('03.Muestra'!$E23),"",'03.Muestra'!$E23)</f>
        <v/>
      </c>
      <c r="D528" s="164"/>
      <c r="E528" s="133" t="str">
        <f t="shared" si="26"/>
        <v/>
      </c>
      <c r="F528" s="19"/>
      <c r="G528" s="19"/>
      <c r="H528" s="19"/>
      <c r="I528" s="19"/>
      <c r="J528" s="19"/>
      <c r="K528" s="19"/>
      <c r="L528" s="19"/>
      <c r="Q528" s="19"/>
      <c r="R528" s="19"/>
      <c r="S528" s="19"/>
      <c r="T528" s="19"/>
      <c r="U528" s="19"/>
      <c r="V528" s="19"/>
      <c r="W528" s="19"/>
      <c r="X528" s="19"/>
      <c r="Y528" s="19"/>
    </row>
    <row r="529" spans="2:25" ht="12" customHeight="1">
      <c r="B529" s="140" t="str">
        <f>IF( ISBLANK('03.Muestra'!$C24),"",'03.Muestra'!$C24)</f>
        <v/>
      </c>
      <c r="C529" s="140" t="str">
        <f>IF( ISBLANK('03.Muestra'!$E24),"",'03.Muestra'!$E24)</f>
        <v/>
      </c>
      <c r="D529" s="164"/>
      <c r="E529" s="133" t="str">
        <f t="shared" si="26"/>
        <v/>
      </c>
      <c r="F529" s="19"/>
      <c r="G529" s="19"/>
      <c r="H529" s="19"/>
      <c r="I529" s="19"/>
      <c r="J529" s="19"/>
      <c r="K529" s="19"/>
      <c r="L529" s="19"/>
      <c r="Q529" s="19"/>
      <c r="R529" s="19"/>
      <c r="S529" s="19"/>
      <c r="T529" s="19"/>
      <c r="U529" s="19"/>
      <c r="V529" s="19"/>
      <c r="W529" s="19"/>
      <c r="X529" s="19"/>
      <c r="Y529" s="19"/>
    </row>
    <row r="530" spans="2:25" ht="12" customHeight="1">
      <c r="B530" s="140" t="str">
        <f>IF( ISBLANK('03.Muestra'!$C25),"",'03.Muestra'!$C25)</f>
        <v/>
      </c>
      <c r="C530" s="140" t="str">
        <f>IF( ISBLANK('03.Muestra'!$E25),"",'03.Muestra'!$E25)</f>
        <v/>
      </c>
      <c r="D530" s="164"/>
      <c r="E530" s="133" t="str">
        <f t="shared" si="26"/>
        <v/>
      </c>
      <c r="F530" s="19"/>
      <c r="G530" s="19"/>
      <c r="H530" s="19"/>
      <c r="I530" s="19"/>
      <c r="J530" s="19"/>
      <c r="K530" s="19"/>
      <c r="L530" s="19"/>
      <c r="Q530" s="19"/>
      <c r="R530" s="19"/>
      <c r="S530" s="19"/>
      <c r="T530" s="19"/>
      <c r="U530" s="19"/>
      <c r="V530" s="19"/>
      <c r="W530" s="19"/>
      <c r="X530" s="19"/>
      <c r="Y530" s="19"/>
    </row>
    <row r="531" spans="2:25" ht="12" customHeight="1">
      <c r="B531" s="140" t="str">
        <f>IF( ISBLANK('03.Muestra'!$C26),"",'03.Muestra'!$C26)</f>
        <v/>
      </c>
      <c r="C531" s="140" t="str">
        <f>IF( ISBLANK('03.Muestra'!$E26),"",'03.Muestra'!$E26)</f>
        <v/>
      </c>
      <c r="D531" s="164"/>
      <c r="E531" s="133" t="str">
        <f t="shared" si="26"/>
        <v/>
      </c>
      <c r="F531" s="19"/>
      <c r="G531" s="19"/>
      <c r="H531" s="19"/>
      <c r="I531" s="19"/>
      <c r="J531" s="19"/>
      <c r="K531" s="19"/>
      <c r="L531" s="19"/>
      <c r="Q531" s="19"/>
      <c r="R531" s="19"/>
      <c r="S531" s="19"/>
      <c r="T531" s="19"/>
      <c r="U531" s="19"/>
      <c r="V531" s="19"/>
      <c r="W531" s="19"/>
      <c r="X531" s="19"/>
      <c r="Y531" s="19"/>
    </row>
    <row r="532" spans="2:25" ht="12" customHeight="1">
      <c r="B532" s="140" t="str">
        <f>IF( ISBLANK('03.Muestra'!$C27),"",'03.Muestra'!$C27)</f>
        <v/>
      </c>
      <c r="C532" s="140" t="str">
        <f>IF( ISBLANK('03.Muestra'!$E27),"",'03.Muestra'!$E27)</f>
        <v/>
      </c>
      <c r="D532" s="164"/>
      <c r="E532" s="133" t="str">
        <f t="shared" si="26"/>
        <v/>
      </c>
      <c r="F532" s="19"/>
      <c r="G532" s="19"/>
      <c r="H532" s="19"/>
      <c r="I532" s="19"/>
      <c r="J532" s="19"/>
      <c r="K532" s="19"/>
      <c r="L532" s="19"/>
      <c r="Q532" s="19"/>
      <c r="R532" s="19"/>
      <c r="S532" s="19"/>
      <c r="T532" s="19"/>
      <c r="U532" s="19"/>
      <c r="V532" s="19"/>
      <c r="W532" s="19"/>
      <c r="X532" s="19"/>
      <c r="Y532" s="19"/>
    </row>
    <row r="533" spans="2:25" ht="12" customHeight="1">
      <c r="B533" s="140" t="str">
        <f>IF( ISBLANK('03.Muestra'!$C28),"",'03.Muestra'!$C28)</f>
        <v/>
      </c>
      <c r="C533" s="140" t="str">
        <f>IF( ISBLANK('03.Muestra'!$E28),"",'03.Muestra'!$E28)</f>
        <v/>
      </c>
      <c r="D533" s="164" t="str">
        <f t="shared" ref="D533:D547" si="27">IF(AND(B533&lt;&gt;"",C533&lt;&gt;""),"N/T","")</f>
        <v/>
      </c>
      <c r="E533" s="133" t="str">
        <f t="shared" si="26"/>
        <v/>
      </c>
      <c r="F533" s="19"/>
      <c r="G533" s="19"/>
      <c r="H533" s="19"/>
      <c r="I533" s="19"/>
      <c r="J533" s="19"/>
      <c r="K533" s="19"/>
      <c r="L533" s="19"/>
      <c r="Q533" s="19"/>
      <c r="R533" s="19"/>
      <c r="S533" s="19"/>
      <c r="T533" s="19"/>
      <c r="U533" s="19"/>
      <c r="V533" s="19"/>
      <c r="W533" s="19"/>
      <c r="X533" s="19"/>
      <c r="Y533" s="19"/>
    </row>
    <row r="534" spans="2:25" ht="12"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Q534" s="19"/>
      <c r="R534" s="19"/>
      <c r="S534" s="19"/>
      <c r="T534" s="19"/>
      <c r="U534" s="19"/>
      <c r="V534" s="19"/>
      <c r="W534" s="19"/>
      <c r="X534" s="19"/>
      <c r="Y534" s="19"/>
    </row>
    <row r="535" spans="2:25" ht="12"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57"/>
      <c r="C549" s="19"/>
      <c r="D549" s="133"/>
      <c r="E549" s="138"/>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6" t="s">
        <v>60</v>
      </c>
      <c r="C550" s="27" t="s">
        <v>112</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https://sedejudicial.madrid.org/</v>
      </c>
      <c r="D551" s="164" t="s">
        <v>73</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Conozca la sede</v>
      </c>
      <c r="C552" s="140" t="str">
        <f>IF( ISBLANK('03.Muestra'!$E9),"",'03.Muestra'!$E9)</f>
        <v>https://sedejudicial.madrid.org/conozcalasede</v>
      </c>
      <c r="D552" s="164" t="s">
        <v>73</v>
      </c>
      <c r="E552" s="133" t="str">
        <f t="shared" si="28"/>
        <v/>
      </c>
      <c r="F552" s="147">
        <f ca="1">COUNTIF($D551:INDIRECT("$D" &amp;  SUM(ROW()-1,'03.Muestra'!$D$45)-1),F551)</f>
        <v>0</v>
      </c>
      <c r="G552" s="147">
        <f ca="1">COUNTIF($D551:INDIRECT("$D" &amp;  SUM(ROW()-1,'03.Muestra'!$D$45)-1),G551)</f>
        <v>0</v>
      </c>
      <c r="H552" s="147">
        <f ca="1">COUNTIF($D551:INDIRECT("$D" &amp;  SUM(ROW()-1,'03.Muestra'!$D$45)-1),H551)</f>
        <v>14</v>
      </c>
      <c r="I552" s="147">
        <f ca="1">COUNTIF($D551:INDIRECT("$D" &amp;  SUM(ROW()-1,'03.Muestra'!$D$45)-1),I551)</f>
        <v>0</v>
      </c>
      <c r="J552" s="147">
        <f ca="1">COUNTIF($D551:INDIRECT("$D" &amp;  SUM(ROW()-1,'03.Muestra'!$D$45)-1),J551)</f>
        <v>0</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Tramites</v>
      </c>
      <c r="C553" s="140" t="str">
        <f>IF( ISBLANK('03.Muestra'!$E10),"",'03.Muestra'!$E10)</f>
        <v>https://sedejudicial.madrid.org/tramitesyservicios</v>
      </c>
      <c r="D553" s="164" t="s">
        <v>73</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Ayuda</v>
      </c>
      <c r="C554" s="140" t="str">
        <f>IF( ISBLANK('03.Muestra'!$E11),"",'03.Muestra'!$E11)</f>
        <v>https://sedejudicial.madrid.org/ayuda</v>
      </c>
      <c r="D554" s="164" t="s">
        <v>73</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Carta de Derechos</v>
      </c>
      <c r="C555" s="140" t="str">
        <f>IF( ISBLANK('03.Muestra'!$E12),"",'03.Muestra'!$E12)</f>
        <v>https://sedejudicial.madrid.org/conozcalasede#views-row-9</v>
      </c>
      <c r="D555" s="164" t="s">
        <v>73</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Firmas y certificados</v>
      </c>
      <c r="C556" s="140" t="str">
        <f>IF( ISBLANK('03.Muestra'!$E13),"",'03.Muestra'!$E13)</f>
        <v>https://sedejudicial.madrid.org/conozcalasede#views-row-2</v>
      </c>
      <c r="D556" s="164" t="s">
        <v>73</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Verificación</v>
      </c>
      <c r="C557" s="140" t="str">
        <f>IF( ISBLANK('03.Muestra'!$E14),"",'03.Muestra'!$E14)</f>
        <v>https://sedejudicial.madrid.org/conozcalasede#views-row-3</v>
      </c>
      <c r="D557" s="164" t="s">
        <v>73</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Sugerencias y quejas</v>
      </c>
      <c r="C558" s="140" t="str">
        <f>IF( ISBLANK('03.Muestra'!$E15),"",'03.Muestra'!$E15)</f>
        <v>https://sedejudicial.madrid.org/conozcalasede#views-row-10</v>
      </c>
      <c r="D558" s="164" t="s">
        <v>73</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Protección de datos</v>
      </c>
      <c r="C559" s="140" t="str">
        <f>IF( ISBLANK('03.Muestra'!$E16),"",'03.Muestra'!$E16)</f>
        <v>https://sedejudicial.madrid.org/conozcalasede#views-row-11</v>
      </c>
      <c r="D559" s="164" t="s">
        <v>73</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Apoderamiento Apud Acta</v>
      </c>
      <c r="C560" s="140" t="str">
        <f>IF( ISBLANK('03.Muestra'!$E17),"",'03.Muestra'!$E17)</f>
        <v>https://sedejudicial.madrid.org/tramitesyservicios#views-row-8</v>
      </c>
      <c r="D560" s="164" t="s">
        <v>73</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Presentación de escritos</v>
      </c>
      <c r="C561" s="140" t="str">
        <f>IF( ISBLANK('03.Muestra'!$E18),"",'03.Muestra'!$E18)</f>
        <v>https://sedejudicial.madrid.org/tramitesyservicios#views-row-13</v>
      </c>
      <c r="D561" s="164" t="s">
        <v>73</v>
      </c>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Consulta de Asuntos Judiciales</v>
      </c>
      <c r="C562" s="140" t="str">
        <f>IF( ISBLANK('03.Muestra'!$E19),"",'03.Muestra'!$E19)</f>
        <v>https://sedejudicial.madrid.org/tramitesyservicios#views-row-14</v>
      </c>
      <c r="D562" s="164" t="s">
        <v>73</v>
      </c>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40" t="str">
        <f>IF( ISBLANK('03.Muestra'!$C20),"",'03.Muestra'!$C20)</f>
        <v>Requisitos técnicos</v>
      </c>
      <c r="C563" s="140" t="str">
        <f>IF( ISBLANK('03.Muestra'!$E20),"",'03.Muestra'!$E20)</f>
        <v>https://sedejudicial.madrid.org/ayuda#views-row-18</v>
      </c>
      <c r="D563" s="164" t="s">
        <v>73</v>
      </c>
      <c r="E563" s="133" t="str">
        <f t="shared" si="28"/>
        <v/>
      </c>
      <c r="F563" s="19"/>
      <c r="G563" s="19"/>
      <c r="H563" s="19"/>
      <c r="I563" s="19"/>
      <c r="J563" s="19"/>
      <c r="K563" s="19"/>
      <c r="L563" s="19"/>
      <c r="Q563" s="19"/>
      <c r="R563" s="19"/>
      <c r="S563" s="19"/>
      <c r="T563" s="19"/>
      <c r="U563" s="19"/>
      <c r="V563" s="19"/>
      <c r="W563" s="19"/>
      <c r="X563" s="19"/>
      <c r="Y563" s="19"/>
    </row>
    <row r="564" spans="2:25" ht="12" customHeight="1">
      <c r="B564" s="140" t="str">
        <f>IF( ISBLANK('03.Muestra'!$C21),"",'03.Muestra'!$C21)</f>
        <v>Buscador</v>
      </c>
      <c r="C564" s="140" t="str">
        <f>IF( ISBLANK('03.Muestra'!$E21),"",'03.Muestra'!$E21)</f>
        <v>https://sedejudicial.madrid.org/search/node/prueba</v>
      </c>
      <c r="D564" s="164" t="s">
        <v>73</v>
      </c>
      <c r="E564" s="133" t="str">
        <f t="shared" si="28"/>
        <v/>
      </c>
      <c r="F564" s="19"/>
      <c r="G564" s="19"/>
      <c r="H564" s="19"/>
      <c r="I564" s="19"/>
      <c r="J564" s="19"/>
      <c r="K564" s="19"/>
      <c r="L564" s="19"/>
      <c r="Q564" s="19"/>
      <c r="R564" s="19"/>
      <c r="S564" s="19"/>
      <c r="T564" s="19"/>
      <c r="U564" s="19"/>
      <c r="V564" s="19"/>
      <c r="W564" s="19"/>
      <c r="X564" s="19"/>
      <c r="Y564" s="19"/>
    </row>
    <row r="565" spans="2:25" ht="12" customHeight="1">
      <c r="B565" s="140" t="str">
        <f>IF( ISBLANK('03.Muestra'!$C22),"",'03.Muestra'!$C22)</f>
        <v/>
      </c>
      <c r="C565" s="140" t="str">
        <f>IF( ISBLANK('03.Muestra'!$E22),"",'03.Muestra'!$E22)</f>
        <v/>
      </c>
      <c r="D565" s="164"/>
      <c r="E565" s="133" t="str">
        <f t="shared" si="28"/>
        <v/>
      </c>
      <c r="F565" s="19"/>
      <c r="G565" s="19"/>
      <c r="H565" s="19"/>
      <c r="I565" s="19"/>
      <c r="J565" s="19"/>
      <c r="K565" s="19"/>
      <c r="L565" s="19"/>
      <c r="Q565" s="19"/>
      <c r="R565" s="19"/>
      <c r="S565" s="19"/>
      <c r="T565" s="19"/>
      <c r="U565" s="19"/>
      <c r="V565" s="19"/>
      <c r="W565" s="19"/>
      <c r="X565" s="19"/>
      <c r="Y565" s="19"/>
    </row>
    <row r="566" spans="2:25" ht="12" customHeight="1">
      <c r="B566" s="140" t="str">
        <f>IF( ISBLANK('03.Muestra'!$C23),"",'03.Muestra'!$C23)</f>
        <v/>
      </c>
      <c r="C566" s="140" t="str">
        <f>IF( ISBLANK('03.Muestra'!$E23),"",'03.Muestra'!$E23)</f>
        <v/>
      </c>
      <c r="D566" s="164"/>
      <c r="E566" s="133" t="str">
        <f t="shared" si="28"/>
        <v/>
      </c>
      <c r="F566" s="19"/>
      <c r="G566" s="19"/>
      <c r="H566" s="19"/>
      <c r="I566" s="19"/>
      <c r="J566" s="19"/>
      <c r="K566" s="19"/>
      <c r="L566" s="19"/>
      <c r="Q566" s="19"/>
      <c r="R566" s="19"/>
      <c r="S566" s="19"/>
      <c r="T566" s="19"/>
      <c r="U566" s="19"/>
      <c r="V566" s="19"/>
      <c r="W566" s="19"/>
      <c r="X566" s="19"/>
      <c r="Y566" s="19"/>
    </row>
    <row r="567" spans="2:25" ht="12" customHeight="1">
      <c r="B567" s="140" t="str">
        <f>IF( ISBLANK('03.Muestra'!$C24),"",'03.Muestra'!$C24)</f>
        <v/>
      </c>
      <c r="C567" s="140" t="str">
        <f>IF( ISBLANK('03.Muestra'!$E24),"",'03.Muestra'!$E24)</f>
        <v/>
      </c>
      <c r="D567" s="164"/>
      <c r="E567" s="133" t="str">
        <f t="shared" si="28"/>
        <v/>
      </c>
      <c r="F567" s="19"/>
      <c r="G567" s="19"/>
      <c r="H567" s="19"/>
      <c r="I567" s="19"/>
      <c r="J567" s="19"/>
      <c r="K567" s="19"/>
      <c r="L567" s="19"/>
      <c r="Q567" s="19"/>
      <c r="R567" s="19"/>
      <c r="S567" s="19"/>
      <c r="T567" s="19"/>
      <c r="U567" s="19"/>
      <c r="V567" s="19"/>
      <c r="W567" s="19"/>
      <c r="X567" s="19"/>
      <c r="Y567" s="19"/>
    </row>
    <row r="568" spans="2:25" ht="12" customHeight="1">
      <c r="B568" s="140" t="str">
        <f>IF( ISBLANK('03.Muestra'!$C25),"",'03.Muestra'!$C25)</f>
        <v/>
      </c>
      <c r="C568" s="140" t="str">
        <f>IF( ISBLANK('03.Muestra'!$E25),"",'03.Muestra'!$E25)</f>
        <v/>
      </c>
      <c r="D568" s="164"/>
      <c r="E568" s="133" t="str">
        <f t="shared" si="28"/>
        <v/>
      </c>
      <c r="F568" s="19"/>
      <c r="G568" s="19"/>
      <c r="H568" s="19"/>
      <c r="I568" s="19"/>
      <c r="J568" s="19"/>
      <c r="K568" s="19"/>
      <c r="L568" s="19"/>
      <c r="Q568" s="19"/>
      <c r="R568" s="19"/>
      <c r="S568" s="19"/>
      <c r="T568" s="19"/>
      <c r="U568" s="19"/>
      <c r="V568" s="19"/>
      <c r="W568" s="19"/>
      <c r="X568" s="19"/>
      <c r="Y568" s="19"/>
    </row>
    <row r="569" spans="2:25" ht="12" customHeight="1">
      <c r="B569" s="140" t="str">
        <f>IF( ISBLANK('03.Muestra'!$C26),"",'03.Muestra'!$C26)</f>
        <v/>
      </c>
      <c r="C569" s="140" t="str">
        <f>IF( ISBLANK('03.Muestra'!$E26),"",'03.Muestra'!$E26)</f>
        <v/>
      </c>
      <c r="D569" s="164"/>
      <c r="E569" s="133" t="str">
        <f t="shared" si="28"/>
        <v/>
      </c>
      <c r="F569" s="19"/>
      <c r="G569" s="19"/>
      <c r="H569" s="19"/>
      <c r="I569" s="19"/>
      <c r="J569" s="19"/>
      <c r="K569" s="19"/>
      <c r="L569" s="19"/>
      <c r="Q569" s="19"/>
      <c r="R569" s="19"/>
      <c r="S569" s="19"/>
      <c r="T569" s="19"/>
      <c r="U569" s="19"/>
      <c r="V569" s="19"/>
      <c r="W569" s="19"/>
      <c r="X569" s="19"/>
      <c r="Y569" s="19"/>
    </row>
    <row r="570" spans="2:25" ht="12" customHeight="1">
      <c r="B570" s="140" t="str">
        <f>IF( ISBLANK('03.Muestra'!$C27),"",'03.Muestra'!$C27)</f>
        <v/>
      </c>
      <c r="C570" s="140" t="str">
        <f>IF( ISBLANK('03.Muestra'!$E27),"",'03.Muestra'!$E27)</f>
        <v/>
      </c>
      <c r="D570" s="164"/>
      <c r="E570" s="133" t="str">
        <f t="shared" si="28"/>
        <v/>
      </c>
      <c r="F570" s="19"/>
      <c r="G570" s="19"/>
      <c r="H570" s="19"/>
      <c r="I570" s="19"/>
      <c r="J570" s="19"/>
      <c r="K570" s="19"/>
      <c r="L570" s="19"/>
      <c r="Q570" s="19"/>
      <c r="R570" s="19"/>
      <c r="S570" s="19"/>
      <c r="T570" s="19"/>
      <c r="U570" s="19"/>
      <c r="V570" s="19"/>
      <c r="W570" s="19"/>
      <c r="X570" s="19"/>
      <c r="Y570" s="19"/>
    </row>
    <row r="571" spans="2:25" ht="12" customHeight="1">
      <c r="B571" s="140" t="str">
        <f>IF( ISBLANK('03.Muestra'!$C28),"",'03.Muestra'!$C28)</f>
        <v/>
      </c>
      <c r="C571" s="140" t="str">
        <f>IF( ISBLANK('03.Muestra'!$E28),"",'03.Muestra'!$E28)</f>
        <v/>
      </c>
      <c r="D571" s="164" t="str">
        <f t="shared" ref="D571:D585" si="29">IF(AND(B571&lt;&gt;"",C571&lt;&gt;""),"N/T","")</f>
        <v/>
      </c>
      <c r="E571" s="133" t="str">
        <f t="shared" si="28"/>
        <v/>
      </c>
      <c r="F571" s="19"/>
      <c r="G571" s="19"/>
      <c r="H571" s="19"/>
      <c r="I571" s="19"/>
      <c r="J571" s="19"/>
      <c r="K571" s="19"/>
      <c r="L571" s="19"/>
      <c r="Q571" s="19"/>
      <c r="R571" s="19"/>
      <c r="S571" s="19"/>
      <c r="T571" s="19"/>
      <c r="U571" s="19"/>
      <c r="V571" s="19"/>
      <c r="W571" s="19"/>
      <c r="X571" s="19"/>
      <c r="Y571" s="19"/>
    </row>
    <row r="572" spans="2:25" ht="12"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Q572" s="19"/>
      <c r="R572" s="19"/>
      <c r="S572" s="19"/>
      <c r="T572" s="19"/>
      <c r="U572" s="19"/>
      <c r="V572" s="19"/>
      <c r="W572" s="19"/>
      <c r="X572" s="19"/>
      <c r="Y572" s="19"/>
    </row>
    <row r="573" spans="2:25" ht="12"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4.15" customHeight="1">
      <c r="B587" s="157"/>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6" t="s">
        <v>60</v>
      </c>
      <c r="C588" s="27" t="s">
        <v>113</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ISBLANK('03.Muestra'!$C8),"",'03.Muestra'!$E8)</f>
        <v>https://sedejudicial.madrid.org/</v>
      </c>
      <c r="D589" s="164" t="s">
        <v>61</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Conozca la sede</v>
      </c>
      <c r="C590" s="140" t="str">
        <f>IF( ISBLANK('03.Muestra'!$C9),"",'03.Muestra'!$E9)</f>
        <v>https://sedejudicial.madrid.org/conozcalasede</v>
      </c>
      <c r="D590" s="164" t="s">
        <v>61</v>
      </c>
      <c r="E590" s="133" t="str">
        <f t="shared" si="30"/>
        <v/>
      </c>
      <c r="F590" s="147">
        <f ca="1">COUNTIF($D589:INDIRECT("$D" &amp;  SUM(ROW()-1,'03.Muestra'!$D$45)-1),F589)</f>
        <v>0</v>
      </c>
      <c r="G590" s="147">
        <f ca="1">COUNTIF($D589:INDIRECT("$D" &amp;  SUM(ROW()-1,'03.Muestra'!$D$45)-1),G589)</f>
        <v>0</v>
      </c>
      <c r="H590" s="147">
        <f ca="1">COUNTIF($D589:INDIRECT("$D" &amp;  SUM(ROW()-1,'03.Muestra'!$D$45)-1),H589)</f>
        <v>0</v>
      </c>
      <c r="I590" s="147">
        <f ca="1">COUNTIF($D589:INDIRECT("$D" &amp;  SUM(ROW()-1,'03.Muestra'!$D$45)-1),I589)</f>
        <v>0</v>
      </c>
      <c r="J590" s="147">
        <f ca="1">COUNTIF($D589:INDIRECT("$D" &amp;  SUM(ROW()-1,'03.Muestra'!$D$45)-1),J589)</f>
        <v>14</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Tramites</v>
      </c>
      <c r="C591" s="140" t="str">
        <f>IF( ISBLANK('03.Muestra'!$C10),"",'03.Muestra'!$E10)</f>
        <v>https://sedejudicial.madrid.org/tramitesyservicios</v>
      </c>
      <c r="D591" s="164" t="s">
        <v>61</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Ayuda</v>
      </c>
      <c r="C592" s="140" t="str">
        <f>IF( ISBLANK('03.Muestra'!$C11),"",'03.Muestra'!$E11)</f>
        <v>https://sedejudicial.madrid.org/ayuda</v>
      </c>
      <c r="D592" s="164" t="s">
        <v>61</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Carta de Derechos</v>
      </c>
      <c r="C593" s="140" t="str">
        <f>IF( ISBLANK('03.Muestra'!$C12),"",'03.Muestra'!$E12)</f>
        <v>https://sedejudicial.madrid.org/conozcalasede#views-row-9</v>
      </c>
      <c r="D593" s="164" t="s">
        <v>61</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Firmas y certificados</v>
      </c>
      <c r="C594" s="140" t="str">
        <f>IF( ISBLANK('03.Muestra'!$C13),"",'03.Muestra'!$E13)</f>
        <v>https://sedejudicial.madrid.org/conozcalasede#views-row-2</v>
      </c>
      <c r="D594" s="164" t="s">
        <v>61</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Verificación</v>
      </c>
      <c r="C595" s="140" t="str">
        <f>IF( ISBLANK('03.Muestra'!$C14),"",'03.Muestra'!$E14)</f>
        <v>https://sedejudicial.madrid.org/conozcalasede#views-row-3</v>
      </c>
      <c r="D595" s="164" t="s">
        <v>61</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Sugerencias y quejas</v>
      </c>
      <c r="C596" s="140" t="str">
        <f>IF( ISBLANK('03.Muestra'!$C15),"",'03.Muestra'!$E15)</f>
        <v>https://sedejudicial.madrid.org/conozcalasede#views-row-10</v>
      </c>
      <c r="D596" s="164" t="s">
        <v>61</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Protección de datos</v>
      </c>
      <c r="C597" s="140" t="str">
        <f>IF( ISBLANK('03.Muestra'!$C16),"",'03.Muestra'!$E16)</f>
        <v>https://sedejudicial.madrid.org/conozcalasede#views-row-11</v>
      </c>
      <c r="D597" s="164" t="s">
        <v>61</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Apoderamiento Apud Acta</v>
      </c>
      <c r="C598" s="140" t="str">
        <f>IF( ISBLANK('03.Muestra'!$C17),"",'03.Muestra'!$E17)</f>
        <v>https://sedejudicial.madrid.org/tramitesyservicios#views-row-8</v>
      </c>
      <c r="D598" s="164" t="s">
        <v>61</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Presentación de escritos</v>
      </c>
      <c r="C599" s="140" t="str">
        <f>IF( ISBLANK('03.Muestra'!$C18),"",'03.Muestra'!$E18)</f>
        <v>https://sedejudicial.madrid.org/tramitesyservicios#views-row-13</v>
      </c>
      <c r="D599" s="164" t="s">
        <v>61</v>
      </c>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Consulta de Asuntos Judiciales</v>
      </c>
      <c r="C600" s="140" t="str">
        <f>IF( ISBLANK('03.Muestra'!$C19),"",'03.Muestra'!$E19)</f>
        <v>https://sedejudicial.madrid.org/tramitesyservicios#views-row-14</v>
      </c>
      <c r="D600" s="164" t="s">
        <v>61</v>
      </c>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40" t="str">
        <f>IF( ISBLANK('03.Muestra'!$C20),"",'03.Muestra'!$C20)</f>
        <v>Requisitos técnicos</v>
      </c>
      <c r="C601" s="140" t="str">
        <f>IF( ISBLANK('03.Muestra'!$C20),"",'03.Muestra'!$E20)</f>
        <v>https://sedejudicial.madrid.org/ayuda#views-row-18</v>
      </c>
      <c r="D601" s="164" t="s">
        <v>61</v>
      </c>
      <c r="E601" s="133" t="str">
        <f t="shared" si="30"/>
        <v/>
      </c>
      <c r="F601" s="19"/>
      <c r="G601" s="19"/>
      <c r="H601" s="19"/>
      <c r="I601" s="19"/>
      <c r="J601" s="19"/>
      <c r="K601" s="19"/>
      <c r="L601" s="19"/>
      <c r="Q601" s="19"/>
      <c r="R601" s="19"/>
      <c r="S601" s="19"/>
      <c r="T601" s="19"/>
      <c r="U601" s="19"/>
      <c r="V601" s="19"/>
      <c r="W601" s="19"/>
      <c r="X601" s="19"/>
      <c r="Y601" s="19"/>
    </row>
    <row r="602" spans="2:25" ht="12" customHeight="1">
      <c r="B602" s="140" t="str">
        <f>IF( ISBLANK('03.Muestra'!$C21),"",'03.Muestra'!$C21)</f>
        <v>Buscador</v>
      </c>
      <c r="C602" s="140" t="str">
        <f>IF( ISBLANK('03.Muestra'!$C21),"",'03.Muestra'!$E21)</f>
        <v>https://sedejudicial.madrid.org/search/node/prueba</v>
      </c>
      <c r="D602" s="164" t="s">
        <v>61</v>
      </c>
      <c r="E602" s="133" t="str">
        <f t="shared" si="30"/>
        <v/>
      </c>
      <c r="F602" s="19"/>
      <c r="G602" s="19"/>
      <c r="H602" s="19"/>
      <c r="I602" s="19"/>
      <c r="J602" s="19"/>
      <c r="K602" s="19"/>
      <c r="L602" s="19"/>
      <c r="Q602" s="19"/>
      <c r="R602" s="19"/>
      <c r="S602" s="19"/>
      <c r="T602" s="19"/>
      <c r="U602" s="19"/>
      <c r="V602" s="19"/>
      <c r="W602" s="19"/>
      <c r="X602" s="19"/>
      <c r="Y602" s="19"/>
    </row>
    <row r="603" spans="2:25" ht="12" customHeight="1">
      <c r="B603" s="140" t="str">
        <f>IF( ISBLANK('03.Muestra'!$C22),"",'03.Muestra'!$C22)</f>
        <v/>
      </c>
      <c r="C603" s="140" t="str">
        <f>IF( ISBLANK('03.Muestra'!$C22),"",'03.Muestra'!$E22)</f>
        <v/>
      </c>
      <c r="D603" s="164"/>
      <c r="E603" s="133" t="str">
        <f t="shared" si="30"/>
        <v/>
      </c>
      <c r="F603" s="19"/>
      <c r="G603" s="19"/>
      <c r="H603" s="19"/>
      <c r="I603" s="19"/>
      <c r="J603" s="19"/>
      <c r="K603" s="19"/>
      <c r="L603" s="19"/>
      <c r="Q603" s="19"/>
      <c r="R603" s="19"/>
      <c r="S603" s="19"/>
      <c r="T603" s="19"/>
      <c r="U603" s="19"/>
      <c r="V603" s="19"/>
      <c r="W603" s="19"/>
      <c r="X603" s="19"/>
      <c r="Y603" s="19"/>
    </row>
    <row r="604" spans="2:25" ht="12" customHeight="1">
      <c r="B604" s="140" t="str">
        <f>IF( ISBLANK('03.Muestra'!$C23),"",'03.Muestra'!$C23)</f>
        <v/>
      </c>
      <c r="C604" s="140" t="str">
        <f>IF( ISBLANK('03.Muestra'!$C23),"",'03.Muestra'!$E23)</f>
        <v/>
      </c>
      <c r="D604" s="164"/>
      <c r="E604" s="133" t="str">
        <f t="shared" si="30"/>
        <v/>
      </c>
      <c r="F604" s="19"/>
      <c r="G604" s="19"/>
      <c r="H604" s="19"/>
      <c r="I604" s="19"/>
      <c r="J604" s="19"/>
      <c r="K604" s="19"/>
      <c r="L604" s="19"/>
      <c r="Q604" s="19"/>
      <c r="R604" s="19"/>
      <c r="S604" s="19"/>
      <c r="T604" s="19"/>
      <c r="U604" s="19"/>
      <c r="V604" s="19"/>
      <c r="W604" s="19"/>
      <c r="X604" s="19"/>
      <c r="Y604" s="19"/>
    </row>
    <row r="605" spans="2:25" ht="12" customHeight="1">
      <c r="B605" s="140" t="str">
        <f>IF( ISBLANK('03.Muestra'!$C24),"",'03.Muestra'!$C24)</f>
        <v/>
      </c>
      <c r="C605" s="140" t="str">
        <f>IF( ISBLANK('03.Muestra'!$C24),"",'03.Muestra'!$E24)</f>
        <v/>
      </c>
      <c r="D605" s="164"/>
      <c r="E605" s="133" t="str">
        <f t="shared" si="30"/>
        <v/>
      </c>
      <c r="F605" s="19"/>
      <c r="G605" s="19"/>
      <c r="H605" s="19"/>
      <c r="I605" s="19"/>
      <c r="J605" s="19"/>
      <c r="K605" s="19"/>
      <c r="L605" s="19"/>
      <c r="Q605" s="19"/>
      <c r="R605" s="19"/>
      <c r="S605" s="19"/>
      <c r="T605" s="19"/>
      <c r="U605" s="19"/>
      <c r="V605" s="19"/>
      <c r="W605" s="19"/>
      <c r="X605" s="19"/>
      <c r="Y605" s="19"/>
    </row>
    <row r="606" spans="2:25" ht="12" customHeight="1">
      <c r="B606" s="140" t="str">
        <f>IF( ISBLANK('03.Muestra'!$C25),"",'03.Muestra'!$C25)</f>
        <v/>
      </c>
      <c r="C606" s="140" t="str">
        <f>IF( ISBLANK('03.Muestra'!$C25),"",'03.Muestra'!$E25)</f>
        <v/>
      </c>
      <c r="D606" s="164" t="str">
        <f t="shared" ref="D606:D623" si="31">IF(AND(B606&lt;&gt;"",C606&lt;&gt;""),"N/T","")</f>
        <v/>
      </c>
      <c r="E606" s="133" t="str">
        <f t="shared" si="30"/>
        <v/>
      </c>
      <c r="F606" s="19"/>
      <c r="G606" s="19"/>
      <c r="H606" s="19"/>
      <c r="I606" s="19"/>
      <c r="J606" s="19"/>
      <c r="K606" s="19"/>
      <c r="L606" s="19"/>
      <c r="Q606" s="19"/>
      <c r="R606" s="19"/>
      <c r="S606" s="19"/>
      <c r="T606" s="19"/>
      <c r="U606" s="19"/>
      <c r="V606" s="19"/>
      <c r="W606" s="19"/>
      <c r="X606" s="19"/>
      <c r="Y606" s="19"/>
    </row>
    <row r="607" spans="2:25" ht="12" customHeight="1">
      <c r="B607" s="140" t="str">
        <f>IF( ISBLANK('03.Muestra'!$C26),"",'03.Muestra'!$C26)</f>
        <v/>
      </c>
      <c r="C607" s="140" t="str">
        <f>IF( ISBLANK('03.Muestra'!$C26),"",'03.Muestra'!$E26)</f>
        <v/>
      </c>
      <c r="D607" s="164" t="str">
        <f t="shared" si="31"/>
        <v/>
      </c>
      <c r="E607" s="133" t="str">
        <f t="shared" si="30"/>
        <v/>
      </c>
      <c r="F607" s="19"/>
      <c r="G607" s="19"/>
      <c r="H607" s="19"/>
      <c r="I607" s="19"/>
      <c r="J607" s="19"/>
      <c r="K607" s="19"/>
      <c r="L607" s="19"/>
      <c r="Q607" s="19"/>
      <c r="R607" s="19"/>
      <c r="S607" s="19"/>
      <c r="T607" s="19"/>
      <c r="U607" s="19"/>
      <c r="V607" s="19"/>
      <c r="W607" s="19"/>
      <c r="X607" s="19"/>
      <c r="Y607" s="19"/>
    </row>
    <row r="608" spans="2:25" ht="12" customHeight="1">
      <c r="B608" s="140" t="str">
        <f>IF( ISBLANK('03.Muestra'!$C27),"",'03.Muestra'!$C27)</f>
        <v/>
      </c>
      <c r="C608" s="140" t="str">
        <f>IF( ISBLANK('03.Muestra'!$C27),"",'03.Muestra'!$E27)</f>
        <v/>
      </c>
      <c r="D608" s="164" t="str">
        <f t="shared" si="31"/>
        <v/>
      </c>
      <c r="E608" s="133" t="str">
        <f t="shared" si="30"/>
        <v/>
      </c>
      <c r="F608" s="19"/>
      <c r="G608" s="19"/>
      <c r="H608" s="19"/>
      <c r="I608" s="19"/>
      <c r="J608" s="19"/>
      <c r="K608" s="19"/>
      <c r="L608" s="19"/>
      <c r="Q608" s="19"/>
      <c r="R608" s="19"/>
      <c r="S608" s="19"/>
      <c r="T608" s="19"/>
      <c r="U608" s="19"/>
      <c r="V608" s="19"/>
      <c r="W608" s="19"/>
      <c r="X608" s="19"/>
      <c r="Y608" s="19"/>
    </row>
    <row r="609" spans="2:25" ht="12" customHeight="1">
      <c r="B609" s="140" t="str">
        <f>IF( ISBLANK('03.Muestra'!$C28),"",'03.Muestra'!$C28)</f>
        <v/>
      </c>
      <c r="C609" s="140" t="str">
        <f>IF( ISBLANK('03.Muestra'!$C28),"",'03.Muestra'!$E28)</f>
        <v/>
      </c>
      <c r="D609" s="164" t="str">
        <f t="shared" si="31"/>
        <v/>
      </c>
      <c r="E609" s="133" t="str">
        <f t="shared" si="30"/>
        <v/>
      </c>
      <c r="F609" s="19"/>
      <c r="G609" s="19"/>
      <c r="H609" s="19"/>
      <c r="I609" s="19"/>
      <c r="J609" s="19"/>
      <c r="K609" s="19"/>
      <c r="L609" s="19"/>
      <c r="Q609" s="19"/>
      <c r="R609" s="19"/>
      <c r="S609" s="19"/>
      <c r="T609" s="19"/>
      <c r="U609" s="19"/>
      <c r="V609" s="19"/>
      <c r="W609" s="19"/>
      <c r="X609" s="19"/>
      <c r="Y609" s="19"/>
    </row>
    <row r="610" spans="2:25" ht="12" customHeight="1">
      <c r="B610" s="140" t="str">
        <f>IF( ISBLANK('03.Muestra'!$C29),"",'03.Muestra'!$C29)</f>
        <v/>
      </c>
      <c r="C610" s="140" t="str">
        <f>IF( ISBLANK('03.Muestra'!$C29),"",'03.Muestra'!$E29)</f>
        <v/>
      </c>
      <c r="D610" s="164" t="str">
        <f t="shared" si="31"/>
        <v/>
      </c>
      <c r="E610" s="133" t="str">
        <f t="shared" si="30"/>
        <v/>
      </c>
      <c r="F610" s="19"/>
      <c r="G610" s="19"/>
      <c r="H610" s="19"/>
      <c r="I610" s="19"/>
      <c r="J610" s="19"/>
      <c r="K610" s="19"/>
      <c r="L610" s="19"/>
      <c r="Q610" s="19"/>
      <c r="R610" s="19"/>
      <c r="S610" s="19"/>
      <c r="T610" s="19"/>
      <c r="U610" s="19"/>
      <c r="V610" s="19"/>
      <c r="W610" s="19"/>
      <c r="X610" s="19"/>
      <c r="Y610" s="19"/>
    </row>
    <row r="611" spans="2:25" ht="12" customHeight="1">
      <c r="B611" s="140" t="str">
        <f>IF( ISBLANK('03.Muestra'!$C30),"",'03.Muestra'!$C30)</f>
        <v/>
      </c>
      <c r="C611" s="140" t="str">
        <f>IF( ISBLANK('03.Muestra'!$C30),"",'03.Muestra'!$E30)</f>
        <v/>
      </c>
      <c r="D611" s="164" t="str">
        <f t="shared" si="31"/>
        <v/>
      </c>
      <c r="E611" s="133" t="str">
        <f t="shared" si="30"/>
        <v/>
      </c>
      <c r="F611" s="19"/>
      <c r="G611" s="19"/>
      <c r="H611" s="19"/>
      <c r="I611" s="19"/>
      <c r="J611" s="19"/>
      <c r="K611" s="19"/>
      <c r="L611" s="19"/>
      <c r="Q611" s="19"/>
      <c r="R611" s="19"/>
      <c r="S611" s="19"/>
      <c r="T611" s="19"/>
      <c r="U611" s="19"/>
      <c r="V611" s="19"/>
      <c r="W611" s="19"/>
      <c r="X611" s="19"/>
      <c r="Y611" s="19"/>
    </row>
    <row r="612" spans="2:25" ht="12" customHeight="1">
      <c r="B612" s="140" t="str">
        <f>IF( ISBLANK('03.Muestra'!$C31),"",'03.Muestra'!$C31)</f>
        <v/>
      </c>
      <c r="C612" s="140" t="str">
        <f>IF( ISBLANK('03.Muestra'!$C31),"",'03.Muestra'!$E31)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ISBLANK('03.Muestra'!$C32),"",'03.Muestra'!$E32)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ISBLANK('03.Muestra'!$C33),"",'03.Muestra'!$E33)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ISBLANK('03.Muestra'!$C34),"",'03.Muestra'!$E34)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ISBLANK('03.Muestra'!$C35),"",'03.Muestra'!$E35)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ISBLANK('03.Muestra'!$C36),"",'03.Muestra'!$E36)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ISBLANK('03.Muestra'!$C37),"",'03.Muestra'!$E37)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ISBLANK('03.Muestra'!$C38),"",'03.Muestra'!$E38)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ISBLANK('03.Muestra'!$C39),"",'03.Muestra'!$E39)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ISBLANK('03.Muestra'!$C40),"",'03.Muestra'!$E40)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ISBLANK('03.Muestra'!$C41),"",'03.Muestra'!$E41)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ISBLANK('03.Muestra'!$C42),"",'03.Muestra'!$E42)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57"/>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6" t="s">
        <v>60</v>
      </c>
      <c r="C626" s="27" t="s">
        <v>114</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https://sedejudicial.madrid.org/</v>
      </c>
      <c r="D627" s="164" t="s">
        <v>73</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Conozca la sede</v>
      </c>
      <c r="C628" s="140" t="str">
        <f>IF( ISBLANK('03.Muestra'!$E9),"",'03.Muestra'!$E9)</f>
        <v>https://sedejudicial.madrid.org/conozcalasede</v>
      </c>
      <c r="D628" s="164" t="s">
        <v>73</v>
      </c>
      <c r="E628" s="133" t="str">
        <f t="shared" si="32"/>
        <v/>
      </c>
      <c r="F628" s="147">
        <f ca="1">COUNTIF($D627:INDIRECT("$D" &amp;  SUM(ROW()-1,'03.Muestra'!$D$45)-1),F627)</f>
        <v>0</v>
      </c>
      <c r="G628" s="147">
        <f ca="1">COUNTIF($D627:INDIRECT("$D" &amp;  SUM(ROW()-1,'03.Muestra'!$D$45)-1),G627)</f>
        <v>0</v>
      </c>
      <c r="H628" s="147">
        <f ca="1">COUNTIF($D627:INDIRECT("$D" &amp;  SUM(ROW()-1,'03.Muestra'!$D$45)-1),H627)</f>
        <v>14</v>
      </c>
      <c r="I628" s="147">
        <f ca="1">COUNTIF($D627:INDIRECT("$D" &amp;  SUM(ROW()-1,'03.Muestra'!$D$45)-1),I627)</f>
        <v>0</v>
      </c>
      <c r="J628" s="147">
        <f ca="1">COUNTIF($D627:INDIRECT("$D" &amp;  SUM(ROW()-1,'03.Muestra'!$D$45)-1),J627)</f>
        <v>0</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Tramites</v>
      </c>
      <c r="C629" s="140" t="str">
        <f>IF( ISBLANK('03.Muestra'!$E10),"",'03.Muestra'!$E10)</f>
        <v>https://sedejudicial.madrid.org/tramitesyservicios</v>
      </c>
      <c r="D629" s="164" t="s">
        <v>73</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Ayuda</v>
      </c>
      <c r="C630" s="140" t="str">
        <f>IF( ISBLANK('03.Muestra'!$E11),"",'03.Muestra'!$E11)</f>
        <v>https://sedejudicial.madrid.org/ayuda</v>
      </c>
      <c r="D630" s="164" t="s">
        <v>73</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Carta de Derechos</v>
      </c>
      <c r="C631" s="140" t="str">
        <f>IF( ISBLANK('03.Muestra'!$E12),"",'03.Muestra'!$E12)</f>
        <v>https://sedejudicial.madrid.org/conozcalasede#views-row-9</v>
      </c>
      <c r="D631" s="164" t="s">
        <v>73</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Firmas y certificados</v>
      </c>
      <c r="C632" s="140" t="str">
        <f>IF( ISBLANK('03.Muestra'!$E13),"",'03.Muestra'!$E13)</f>
        <v>https://sedejudicial.madrid.org/conozcalasede#views-row-2</v>
      </c>
      <c r="D632" s="164" t="s">
        <v>73</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Verificación</v>
      </c>
      <c r="C633" s="140" t="str">
        <f>IF( ISBLANK('03.Muestra'!$E14),"",'03.Muestra'!$E14)</f>
        <v>https://sedejudicial.madrid.org/conozcalasede#views-row-3</v>
      </c>
      <c r="D633" s="164" t="s">
        <v>73</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Sugerencias y quejas</v>
      </c>
      <c r="C634" s="140" t="str">
        <f>IF( ISBLANK('03.Muestra'!$E15),"",'03.Muestra'!$E15)</f>
        <v>https://sedejudicial.madrid.org/conozcalasede#views-row-10</v>
      </c>
      <c r="D634" s="164" t="s">
        <v>73</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Protección de datos</v>
      </c>
      <c r="C635" s="140" t="str">
        <f>IF( ISBLANK('03.Muestra'!$E16),"",'03.Muestra'!$E16)</f>
        <v>https://sedejudicial.madrid.org/conozcalasede#views-row-11</v>
      </c>
      <c r="D635" s="164" t="s">
        <v>73</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Apoderamiento Apud Acta</v>
      </c>
      <c r="C636" s="140" t="str">
        <f>IF( ISBLANK('03.Muestra'!$E17),"",'03.Muestra'!$E17)</f>
        <v>https://sedejudicial.madrid.org/tramitesyservicios#views-row-8</v>
      </c>
      <c r="D636" s="164" t="s">
        <v>73</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Presentación de escritos</v>
      </c>
      <c r="C637" s="140" t="str">
        <f>IF( ISBLANK('03.Muestra'!$E18),"",'03.Muestra'!$E18)</f>
        <v>https://sedejudicial.madrid.org/tramitesyservicios#views-row-13</v>
      </c>
      <c r="D637" s="164" t="s">
        <v>73</v>
      </c>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Consulta de Asuntos Judiciales</v>
      </c>
      <c r="C638" s="140" t="str">
        <f>IF( ISBLANK('03.Muestra'!$E19),"",'03.Muestra'!$E19)</f>
        <v>https://sedejudicial.madrid.org/tramitesyservicios#views-row-14</v>
      </c>
      <c r="D638" s="164" t="s">
        <v>73</v>
      </c>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40" t="str">
        <f>IF( ISBLANK('03.Muestra'!$C20),"",'03.Muestra'!$C20)</f>
        <v>Requisitos técnicos</v>
      </c>
      <c r="C639" s="140" t="str">
        <f>IF( ISBLANK('03.Muestra'!$E20),"",'03.Muestra'!$E20)</f>
        <v>https://sedejudicial.madrid.org/ayuda#views-row-18</v>
      </c>
      <c r="D639" s="164" t="s">
        <v>73</v>
      </c>
      <c r="E639" s="133" t="str">
        <f t="shared" si="32"/>
        <v/>
      </c>
      <c r="F639" s="19"/>
      <c r="G639" s="19"/>
      <c r="H639" s="19"/>
      <c r="I639" s="19"/>
      <c r="J639" s="19"/>
      <c r="K639" s="19"/>
      <c r="L639" s="19"/>
      <c r="Q639" s="19"/>
      <c r="R639" s="19"/>
      <c r="S639" s="19"/>
      <c r="T639" s="19"/>
      <c r="U639" s="19"/>
      <c r="V639" s="19"/>
      <c r="W639" s="19"/>
      <c r="X639" s="19"/>
      <c r="Y639" s="19"/>
    </row>
    <row r="640" spans="2:25" ht="12" customHeight="1">
      <c r="B640" s="140" t="str">
        <f>IF( ISBLANK('03.Muestra'!$C21),"",'03.Muestra'!$C21)</f>
        <v>Buscador</v>
      </c>
      <c r="C640" s="140" t="str">
        <f>IF( ISBLANK('03.Muestra'!$E21),"",'03.Muestra'!$E21)</f>
        <v>https://sedejudicial.madrid.org/search/node/prueba</v>
      </c>
      <c r="D640" s="164" t="s">
        <v>73</v>
      </c>
      <c r="E640" s="133" t="str">
        <f t="shared" si="32"/>
        <v/>
      </c>
      <c r="F640" s="19"/>
      <c r="G640" s="19"/>
      <c r="H640" s="19"/>
      <c r="I640" s="19"/>
      <c r="J640" s="19"/>
      <c r="K640" s="19"/>
      <c r="L640" s="19"/>
      <c r="Q640" s="19"/>
      <c r="R640" s="19"/>
      <c r="S640" s="19"/>
      <c r="T640" s="19"/>
      <c r="U640" s="19"/>
      <c r="V640" s="19"/>
      <c r="W640" s="19"/>
      <c r="X640" s="19"/>
      <c r="Y640" s="19"/>
    </row>
    <row r="641" spans="2:25" ht="12" customHeight="1">
      <c r="B641" s="140" t="str">
        <f>IF( ISBLANK('03.Muestra'!$C22),"",'03.Muestra'!$C22)</f>
        <v/>
      </c>
      <c r="C641" s="140" t="str">
        <f>IF( ISBLANK('03.Muestra'!$E22),"",'03.Muestra'!$E22)</f>
        <v/>
      </c>
      <c r="D641" s="164"/>
      <c r="E641" s="133" t="str">
        <f t="shared" si="32"/>
        <v/>
      </c>
      <c r="F641" s="19"/>
      <c r="G641" s="19"/>
      <c r="H641" s="19"/>
      <c r="I641" s="19"/>
      <c r="J641" s="19"/>
      <c r="K641" s="19"/>
      <c r="L641" s="19"/>
      <c r="Q641" s="19"/>
      <c r="R641" s="19"/>
      <c r="S641" s="19"/>
      <c r="T641" s="19"/>
      <c r="U641" s="19"/>
      <c r="V641" s="19"/>
      <c r="W641" s="19"/>
      <c r="X641" s="19"/>
      <c r="Y641" s="19"/>
    </row>
    <row r="642" spans="2:25" ht="12" customHeight="1">
      <c r="B642" s="140" t="str">
        <f>IF( ISBLANK('03.Muestra'!$C23),"",'03.Muestra'!$C23)</f>
        <v/>
      </c>
      <c r="C642" s="140" t="str">
        <f>IF( ISBLANK('03.Muestra'!$E23),"",'03.Muestra'!$E23)</f>
        <v/>
      </c>
      <c r="D642" s="164"/>
      <c r="E642" s="133" t="str">
        <f t="shared" si="32"/>
        <v/>
      </c>
      <c r="F642" s="19"/>
      <c r="G642" s="19"/>
      <c r="H642" s="19"/>
      <c r="I642" s="19"/>
      <c r="J642" s="19"/>
      <c r="K642" s="19"/>
      <c r="L642" s="19"/>
      <c r="Q642" s="19"/>
      <c r="R642" s="19"/>
      <c r="S642" s="19"/>
      <c r="T642" s="19"/>
      <c r="U642" s="19"/>
      <c r="V642" s="19"/>
      <c r="W642" s="19"/>
      <c r="X642" s="19"/>
      <c r="Y642" s="19"/>
    </row>
    <row r="643" spans="2:25" ht="12" customHeight="1">
      <c r="B643" s="140" t="str">
        <f>IF( ISBLANK('03.Muestra'!$C24),"",'03.Muestra'!$C24)</f>
        <v/>
      </c>
      <c r="C643" s="140" t="str">
        <f>IF( ISBLANK('03.Muestra'!$E24),"",'03.Muestra'!$E24)</f>
        <v/>
      </c>
      <c r="D643" s="164"/>
      <c r="E643" s="133" t="str">
        <f t="shared" si="32"/>
        <v/>
      </c>
      <c r="F643" s="19"/>
      <c r="G643" s="19"/>
      <c r="H643" s="19"/>
      <c r="I643" s="19"/>
      <c r="J643" s="19"/>
      <c r="K643" s="19"/>
      <c r="L643" s="19"/>
      <c r="Q643" s="19"/>
      <c r="R643" s="19"/>
      <c r="S643" s="19"/>
      <c r="T643" s="19"/>
      <c r="U643" s="19"/>
      <c r="V643" s="19"/>
      <c r="W643" s="19"/>
      <c r="X643" s="19"/>
      <c r="Y643" s="19"/>
    </row>
    <row r="644" spans="2:25" ht="12" customHeight="1">
      <c r="B644" s="140" t="str">
        <f>IF( ISBLANK('03.Muestra'!$C25),"",'03.Muestra'!$C25)</f>
        <v/>
      </c>
      <c r="C644" s="140" t="str">
        <f>IF( ISBLANK('03.Muestra'!$E25),"",'03.Muestra'!$E25)</f>
        <v/>
      </c>
      <c r="D644" s="164"/>
      <c r="E644" s="133" t="str">
        <f t="shared" si="32"/>
        <v/>
      </c>
      <c r="F644" s="19"/>
      <c r="G644" s="19"/>
      <c r="H644" s="19"/>
      <c r="I644" s="19"/>
      <c r="J644" s="19"/>
      <c r="K644" s="19"/>
      <c r="L644" s="19"/>
      <c r="Q644" s="19"/>
      <c r="R644" s="19"/>
      <c r="S644" s="19"/>
      <c r="T644" s="19"/>
      <c r="U644" s="19"/>
      <c r="V644" s="19"/>
      <c r="W644" s="19"/>
      <c r="X644" s="19"/>
      <c r="Y644" s="19"/>
    </row>
    <row r="645" spans="2:25" ht="12" customHeight="1">
      <c r="B645" s="140" t="str">
        <f>IF( ISBLANK('03.Muestra'!$C26),"",'03.Muestra'!$C26)</f>
        <v/>
      </c>
      <c r="C645" s="140" t="str">
        <f>IF( ISBLANK('03.Muestra'!$E26),"",'03.Muestra'!$E26)</f>
        <v/>
      </c>
      <c r="D645" s="164" t="str">
        <f t="shared" ref="D645:D661" si="33">IF(AND(B645&lt;&gt;"",C645&lt;&gt;""),"N/T","")</f>
        <v/>
      </c>
      <c r="E645" s="133" t="str">
        <f t="shared" si="32"/>
        <v/>
      </c>
      <c r="F645" s="19"/>
      <c r="G645" s="19"/>
      <c r="H645" s="19"/>
      <c r="I645" s="19"/>
      <c r="J645" s="19"/>
      <c r="K645" s="19"/>
      <c r="L645" s="19"/>
      <c r="Q645" s="19"/>
      <c r="R645" s="19"/>
      <c r="S645" s="19"/>
      <c r="T645" s="19"/>
      <c r="U645" s="19"/>
      <c r="V645" s="19"/>
      <c r="W645" s="19"/>
      <c r="X645" s="19"/>
      <c r="Y645" s="19"/>
    </row>
    <row r="646" spans="2:25" ht="12" customHeight="1">
      <c r="B646" s="140" t="str">
        <f>IF( ISBLANK('03.Muestra'!$C27),"",'03.Muestra'!$C27)</f>
        <v/>
      </c>
      <c r="C646" s="140" t="str">
        <f>IF( ISBLANK('03.Muestra'!$E27),"",'03.Muestra'!$E27)</f>
        <v/>
      </c>
      <c r="D646" s="164" t="str">
        <f t="shared" si="33"/>
        <v/>
      </c>
      <c r="E646" s="133" t="str">
        <f t="shared" si="32"/>
        <v/>
      </c>
      <c r="F646" s="19"/>
      <c r="G646" s="19"/>
      <c r="H646" s="19"/>
      <c r="I646" s="19"/>
      <c r="J646" s="19"/>
      <c r="K646" s="19"/>
      <c r="L646" s="19"/>
      <c r="Q646" s="19"/>
      <c r="R646" s="19"/>
      <c r="S646" s="19"/>
      <c r="T646" s="19"/>
      <c r="U646" s="19"/>
      <c r="V646" s="19"/>
      <c r="W646" s="19"/>
      <c r="X646" s="19"/>
      <c r="Y646" s="19"/>
    </row>
    <row r="647" spans="2:25" ht="12"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Q647" s="19"/>
      <c r="R647" s="19"/>
      <c r="S647" s="19"/>
      <c r="T647" s="19"/>
      <c r="U647" s="19"/>
      <c r="V647" s="19"/>
      <c r="W647" s="19"/>
      <c r="X647" s="19"/>
      <c r="Y647" s="19"/>
    </row>
    <row r="648" spans="2:25" ht="12"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Q648" s="19"/>
      <c r="R648" s="19"/>
      <c r="S648" s="19"/>
      <c r="T648" s="19"/>
      <c r="U648" s="19"/>
      <c r="V648" s="19"/>
      <c r="W648" s="19"/>
      <c r="X648" s="19"/>
      <c r="Y648" s="19"/>
    </row>
    <row r="649" spans="2:25" ht="12"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57"/>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9"/>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9"/>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9"/>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9"/>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9"/>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9"/>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9"/>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9"/>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9"/>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9"/>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9"/>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9"/>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9"/>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9"/>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9"/>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9"/>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9"/>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9"/>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9"/>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9"/>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9"/>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9"/>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9"/>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9"/>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9"/>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9"/>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9"/>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9"/>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9"/>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9"/>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9"/>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9"/>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9"/>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9"/>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9"/>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9"/>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9"/>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9"/>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9"/>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9"/>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9"/>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9"/>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9"/>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9"/>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9"/>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9"/>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9"/>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9"/>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9"/>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9"/>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9"/>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9"/>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9"/>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9"/>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9"/>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9"/>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9"/>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9"/>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9"/>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9"/>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9"/>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9"/>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9"/>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9"/>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9"/>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9"/>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9"/>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9"/>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9"/>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9"/>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9"/>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9"/>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9"/>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9"/>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9"/>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9"/>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9"/>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9"/>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9"/>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9"/>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9"/>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9"/>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9"/>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9"/>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9"/>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9"/>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9"/>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9"/>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9"/>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9"/>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9"/>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9"/>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9"/>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9"/>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9"/>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9"/>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9"/>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9"/>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9"/>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9"/>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9"/>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9"/>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9"/>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9"/>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9"/>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9"/>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9"/>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9"/>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9"/>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9"/>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9"/>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9"/>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9"/>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9"/>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9"/>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9"/>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9"/>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9"/>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9"/>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9"/>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9"/>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9"/>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9"/>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9"/>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9"/>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9"/>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9"/>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9"/>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9"/>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9"/>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9"/>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9"/>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9"/>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9"/>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9"/>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9"/>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9"/>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9"/>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9"/>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9"/>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9"/>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9"/>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9"/>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9"/>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9"/>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9"/>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9"/>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9"/>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9"/>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9"/>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9"/>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9"/>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9"/>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9"/>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9"/>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9"/>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9"/>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9"/>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9"/>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9"/>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9"/>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9"/>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9"/>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9"/>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9"/>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9"/>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9"/>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9"/>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9"/>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9"/>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9"/>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9"/>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9"/>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9"/>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9"/>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9"/>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9"/>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9"/>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9"/>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9"/>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9"/>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9"/>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9"/>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9"/>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9"/>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9"/>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9"/>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9"/>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9"/>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9"/>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9"/>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9"/>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9"/>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9"/>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9"/>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9"/>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9"/>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9"/>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9"/>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9"/>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9"/>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9"/>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9"/>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9"/>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9"/>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9"/>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9"/>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9"/>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9"/>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9"/>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9"/>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9"/>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9"/>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9"/>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9"/>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9"/>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9"/>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9"/>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9"/>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9"/>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9"/>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9"/>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9"/>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9"/>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9"/>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9"/>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9"/>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9"/>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9"/>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9"/>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9"/>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9"/>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9"/>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9"/>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9"/>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9"/>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9"/>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9"/>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9"/>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9"/>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9"/>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9"/>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9"/>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9"/>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9"/>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9"/>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9"/>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9"/>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9"/>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9"/>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9"/>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9"/>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9"/>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9"/>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9"/>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9"/>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9"/>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9"/>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9"/>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9"/>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9"/>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9"/>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9"/>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9"/>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9"/>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9"/>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9"/>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9"/>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9"/>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9"/>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9"/>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9"/>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9"/>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9"/>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9"/>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9"/>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9"/>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9"/>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9"/>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9"/>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9"/>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9"/>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9"/>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9"/>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9"/>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9"/>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9"/>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9"/>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9"/>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9"/>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9"/>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9"/>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9"/>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9"/>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9"/>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9"/>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9"/>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9"/>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9"/>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9"/>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9"/>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9"/>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9"/>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9"/>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9"/>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9"/>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9"/>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9"/>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9"/>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5" customHeight="1">
      <c r="B1104" s="19"/>
    </row>
    <row r="1105" spans="2:2" ht="15" customHeight="1">
      <c r="B1105" s="19"/>
    </row>
    <row r="1106" spans="2:2" ht="15" customHeight="1">
      <c r="B1106" s="19"/>
    </row>
    <row r="1107" spans="2:2" ht="15" customHeight="1">
      <c r="B1107" s="19"/>
    </row>
    <row r="1108" spans="2:2" ht="15" customHeight="1">
      <c r="B1108" s="19"/>
    </row>
    <row r="1109" spans="2:2" ht="15" customHeight="1">
      <c r="B1109" s="19"/>
    </row>
    <row r="1110" spans="2:2" ht="15" customHeight="1">
      <c r="B1110" s="19"/>
    </row>
    <row r="1111" spans="2:2" ht="15" customHeight="1">
      <c r="B1111" s="19"/>
    </row>
    <row r="1112" spans="2:2" ht="15" customHeight="1">
      <c r="B1112" s="19"/>
    </row>
    <row r="1113" spans="2:2" ht="15" customHeight="1">
      <c r="B1113" s="19"/>
    </row>
    <row r="1114" spans="2:2" ht="15" customHeight="1">
      <c r="B1114" s="19"/>
    </row>
    <row r="1115" spans="2:2" ht="15" customHeight="1">
      <c r="B1115" s="19"/>
    </row>
    <row r="1116" spans="2:2" ht="15" customHeight="1">
      <c r="B1116" s="19"/>
    </row>
    <row r="1117" spans="2:2" ht="15" customHeight="1">
      <c r="B1117" s="19"/>
    </row>
    <row r="1118" spans="2:2" ht="15" customHeight="1">
      <c r="B1118" s="19"/>
    </row>
    <row r="1119" spans="2:2" ht="15" customHeight="1">
      <c r="B1119" s="19"/>
    </row>
    <row r="1120" spans="2:2" ht="15" customHeight="1">
      <c r="B1120" s="19"/>
    </row>
    <row r="1121" spans="2:2" ht="15" customHeight="1">
      <c r="B1121" s="19"/>
    </row>
    <row r="1122" spans="2:2" ht="15" customHeight="1">
      <c r="B1122" s="19"/>
    </row>
    <row r="1123" spans="2:2" ht="15" customHeight="1">
      <c r="B1123" s="19"/>
    </row>
    <row r="1124" spans="2:2" ht="15" customHeight="1">
      <c r="B1124" s="19"/>
    </row>
    <row r="1125" spans="2:2" ht="15" customHeight="1">
      <c r="B1125" s="19"/>
    </row>
    <row r="1126" spans="2:2" ht="15" customHeight="1">
      <c r="B1126" s="19"/>
    </row>
    <row r="1127" spans="2:2" ht="15" customHeight="1">
      <c r="B1127" s="19"/>
    </row>
    <row r="1128" spans="2:2" ht="15" customHeight="1">
      <c r="B1128" s="19"/>
    </row>
    <row r="1129" spans="2:2" ht="15" customHeight="1">
      <c r="B1129" s="19"/>
    </row>
    <row r="1130" spans="2:2" ht="15" customHeight="1">
      <c r="B1130" s="19"/>
    </row>
    <row r="1131" spans="2:2" ht="15" customHeight="1">
      <c r="B1131" s="19"/>
    </row>
    <row r="1132" spans="2:2" ht="15" customHeight="1">
      <c r="B1132" s="19"/>
    </row>
    <row r="1133" spans="2:2" ht="15" customHeight="1">
      <c r="B1133" s="19"/>
    </row>
    <row r="1134" spans="2:2" ht="15" customHeight="1">
      <c r="B1134" s="19"/>
    </row>
    <row r="1135" spans="2:2" ht="15" customHeight="1">
      <c r="B1135" s="19"/>
    </row>
    <row r="1136" spans="2:2" ht="15" customHeight="1">
      <c r="B1136" s="19"/>
    </row>
    <row r="1137" spans="2:2" ht="15" customHeight="1">
      <c r="B1137" s="19"/>
    </row>
    <row r="1138" spans="2:2" ht="15" customHeight="1">
      <c r="B1138" s="19"/>
    </row>
    <row r="1139" spans="2:2" ht="15" customHeight="1">
      <c r="B1139" s="19"/>
    </row>
    <row r="1140" spans="2:2" ht="15" customHeight="1">
      <c r="B1140" s="19"/>
    </row>
    <row r="1141" spans="2:2" ht="15" customHeight="1">
      <c r="B1141" s="19"/>
    </row>
    <row r="1142" spans="2:2" ht="15" customHeight="1">
      <c r="B1142" s="19"/>
    </row>
    <row r="1143" spans="2:2" ht="15" customHeight="1">
      <c r="B1143" s="19"/>
    </row>
    <row r="1144" spans="2:2" ht="15" customHeight="1">
      <c r="B1144" s="19"/>
    </row>
    <row r="1145" spans="2:2" ht="15" customHeight="1">
      <c r="B1145" s="19"/>
    </row>
    <row r="1146" spans="2:2" ht="15" customHeight="1">
      <c r="B1146" s="19"/>
    </row>
    <row r="1147" spans="2:2" ht="15" customHeight="1">
      <c r="B1147" s="19"/>
    </row>
    <row r="1148" spans="2:2" ht="15" customHeight="1">
      <c r="B1148" s="19"/>
    </row>
    <row r="1149" spans="2:2" ht="15" customHeight="1">
      <c r="B1149" s="19"/>
    </row>
    <row r="1150" spans="2:2" ht="15" customHeight="1">
      <c r="B1150" s="19"/>
    </row>
    <row r="1151" spans="2:2" ht="15" customHeight="1">
      <c r="B1151" s="19"/>
    </row>
    <row r="1152" spans="2:2" ht="15" customHeight="1">
      <c r="B1152" s="19"/>
    </row>
    <row r="1153" spans="2:2" ht="15" customHeight="1">
      <c r="B1153" s="19"/>
    </row>
    <row r="1154" spans="2:2" ht="15" customHeight="1">
      <c r="B1154" s="19"/>
    </row>
    <row r="1155" spans="2:2" ht="15" customHeight="1">
      <c r="B1155" s="19"/>
    </row>
    <row r="1156" spans="2:2" ht="15" customHeight="1">
      <c r="B1156" s="19"/>
    </row>
    <row r="1157" spans="2:2" ht="15" customHeight="1">
      <c r="B1157" s="19"/>
    </row>
    <row r="1158" spans="2:2" ht="15" customHeight="1">
      <c r="B1158" s="19"/>
    </row>
    <row r="1159" spans="2:2" ht="15" customHeight="1">
      <c r="B1159" s="19"/>
    </row>
    <row r="1160" spans="2:2" ht="15" customHeight="1">
      <c r="B1160" s="19"/>
    </row>
    <row r="1161" spans="2:2" ht="15" customHeight="1">
      <c r="B1161" s="19"/>
    </row>
    <row r="1162" spans="2:2" ht="15" customHeight="1">
      <c r="B1162" s="19"/>
    </row>
    <row r="1163" spans="2:2" ht="15" customHeight="1">
      <c r="B1163" s="19"/>
    </row>
    <row r="1164" spans="2:2" ht="15" customHeight="1">
      <c r="B1164" s="19"/>
    </row>
    <row r="1165" spans="2:2" ht="15" customHeight="1">
      <c r="B1165" s="19"/>
    </row>
    <row r="1166" spans="2:2" ht="15" customHeight="1">
      <c r="B1166" s="19"/>
    </row>
    <row r="1167" spans="2:2" ht="15" customHeight="1">
      <c r="B1167" s="19"/>
    </row>
    <row r="1168" spans="2:2" ht="15" customHeight="1">
      <c r="B1168" s="19"/>
    </row>
    <row r="1169" spans="2:2" ht="15" customHeight="1">
      <c r="B1169" s="19"/>
    </row>
    <row r="1170" spans="2:2" ht="15" customHeight="1">
      <c r="B1170" s="19"/>
    </row>
    <row r="1171" spans="2:2" ht="15" customHeight="1">
      <c r="B1171" s="19"/>
    </row>
    <row r="1172" spans="2:2" ht="15" customHeight="1">
      <c r="B1172" s="19"/>
    </row>
    <row r="1173" spans="2:2" ht="15" customHeight="1">
      <c r="B1173" s="19"/>
    </row>
    <row r="1174" spans="2:2" ht="15" customHeight="1">
      <c r="B1174" s="19"/>
    </row>
    <row r="1175" spans="2:2" ht="15" customHeight="1">
      <c r="B1175" s="19"/>
    </row>
    <row r="1176" spans="2:2" ht="15" customHeight="1">
      <c r="B1176" s="19"/>
    </row>
    <row r="1177" spans="2:2" ht="15" customHeight="1">
      <c r="B1177" s="19"/>
    </row>
    <row r="1178" spans="2:2" ht="15" customHeight="1">
      <c r="B1178" s="19"/>
    </row>
    <row r="1179" spans="2:2" ht="15" customHeight="1">
      <c r="B1179" s="19"/>
    </row>
    <row r="1180" spans="2:2" ht="15" customHeight="1">
      <c r="B1180" s="19"/>
    </row>
    <row r="1181" spans="2:2" ht="15" customHeight="1">
      <c r="B1181" s="19"/>
    </row>
    <row r="1182" spans="2:2" ht="15" customHeight="1">
      <c r="B1182" s="19"/>
    </row>
    <row r="1183" spans="2:2" ht="15" customHeight="1">
      <c r="B1183" s="19"/>
    </row>
    <row r="1184" spans="2:2" ht="15" customHeight="1">
      <c r="B1184" s="19"/>
    </row>
    <row r="1185" spans="2:2" ht="15" customHeight="1">
      <c r="B1185" s="19"/>
    </row>
    <row r="1186" spans="2:2" ht="15" customHeight="1">
      <c r="B1186" s="19"/>
    </row>
    <row r="1187" spans="2:2" ht="15" customHeight="1">
      <c r="B1187" s="19"/>
    </row>
    <row r="1188" spans="2:2" ht="15" customHeight="1">
      <c r="B1188" s="19"/>
    </row>
    <row r="1189" spans="2:2" ht="15" customHeight="1">
      <c r="B1189" s="19"/>
    </row>
    <row r="1190" spans="2:2" ht="15" customHeight="1">
      <c r="B1190" s="19"/>
    </row>
    <row r="1191" spans="2:2" ht="15" customHeight="1">
      <c r="B1191" s="19"/>
    </row>
    <row r="1192" spans="2:2" ht="15" customHeight="1">
      <c r="B1192" s="19"/>
    </row>
    <row r="1193" spans="2:2" ht="15" customHeight="1">
      <c r="B1193" s="19"/>
    </row>
    <row r="1194" spans="2:2" ht="15" customHeight="1">
      <c r="B1194" s="19"/>
    </row>
    <row r="1195" spans="2:2" ht="15" customHeight="1">
      <c r="B1195" s="19"/>
    </row>
    <row r="1196" spans="2:2" ht="15" customHeight="1">
      <c r="B1196" s="19"/>
    </row>
    <row r="1197" spans="2:2" ht="15" customHeight="1">
      <c r="B1197" s="19"/>
    </row>
    <row r="1198" spans="2:2" ht="15" customHeight="1">
      <c r="B1198" s="19"/>
    </row>
    <row r="1199" spans="2:2" ht="15" customHeight="1">
      <c r="B1199" s="19"/>
    </row>
    <row r="1200" spans="2:2" ht="15" customHeight="1">
      <c r="B1200" s="19"/>
    </row>
    <row r="1201" spans="2:2" ht="15" customHeight="1">
      <c r="B1201" s="19"/>
    </row>
    <row r="1202" spans="2:2" ht="15" customHeight="1">
      <c r="B1202" s="19"/>
    </row>
    <row r="1203" spans="2:2" ht="15" customHeight="1">
      <c r="B1203" s="19"/>
    </row>
    <row r="1204" spans="2:2" ht="15" customHeight="1">
      <c r="B1204" s="19"/>
    </row>
  </sheetData>
  <sheetProtection password="DC4E" sheet="1" objects="1" scenarios="1"/>
  <mergeCells count="1">
    <mergeCell ref="B11:C11"/>
  </mergeCells>
  <conditionalFormatting sqref="E19:E53 E57:E91 E95:E129 E133:E167 E171:E205 E209:E243 E247:E281 E285:E320 E323:E357 E361:E395 E399:E433 E437:E471 E475:E509 E513:E547 E551:E585 E589:E623 E627:E661">
    <cfRule type="cellIs" dxfId="295" priority="199" stopIfTrue="1" operator="equal">
      <formula>"ERR"</formula>
    </cfRule>
  </conditionalFormatting>
  <conditionalFormatting sqref="D36:D53 D188:D205 D530:D547 D71:D91 D109:D129 D147:D167 D223:D243 D261:D281 D285:D319 D323:D357 D361:D395 D399:D433 D451:D471 D489:D509 D476:D487 D551:D585 D589:D623 D627:D661">
    <cfRule type="expression" dxfId="294" priority="188" stopIfTrue="1">
      <formula>ISBLANK(D36)</formula>
    </cfRule>
    <cfRule type="cellIs" dxfId="293" priority="189" stopIfTrue="1" operator="equal">
      <formula>"Pasa"</formula>
    </cfRule>
    <cfRule type="cellIs" dxfId="292" priority="190" stopIfTrue="1" operator="equal">
      <formula>"Falla"</formula>
    </cfRule>
    <cfRule type="cellIs" dxfId="291" priority="191" stopIfTrue="1" operator="equal">
      <formula>"N/A"</formula>
    </cfRule>
    <cfRule type="cellIs" dxfId="290" priority="192" stopIfTrue="1" operator="equal">
      <formula>"N/T"</formula>
    </cfRule>
    <cfRule type="cellIs" dxfId="289" priority="193" stopIfTrue="1" operator="equal">
      <formula>"N/D"</formula>
    </cfRule>
  </conditionalFormatting>
  <conditionalFormatting sqref="F19:J19">
    <cfRule type="expression" dxfId="288" priority="181" stopIfTrue="1">
      <formula>ISBLANK(F19)</formula>
    </cfRule>
    <cfRule type="cellIs" dxfId="287" priority="182" stopIfTrue="1" operator="equal">
      <formula>"Pasa"</formula>
    </cfRule>
    <cfRule type="cellIs" dxfId="286" priority="183" stopIfTrue="1" operator="equal">
      <formula>"Falla"</formula>
    </cfRule>
    <cfRule type="cellIs" dxfId="285" priority="184" stopIfTrue="1" operator="equal">
      <formula>"N/A"</formula>
    </cfRule>
    <cfRule type="cellIs" dxfId="284" priority="185" stopIfTrue="1" operator="equal">
      <formula>"N/T"</formula>
    </cfRule>
    <cfRule type="cellIs" dxfId="283" priority="186" stopIfTrue="1" operator="equal">
      <formula>"N/D"</formula>
    </cfRule>
  </conditionalFormatting>
  <conditionalFormatting sqref="F57:J57">
    <cfRule type="expression" dxfId="282" priority="175" stopIfTrue="1">
      <formula>ISBLANK(F57)</formula>
    </cfRule>
    <cfRule type="cellIs" dxfId="281" priority="176" stopIfTrue="1" operator="equal">
      <formula>"Pasa"</formula>
    </cfRule>
    <cfRule type="cellIs" dxfId="280" priority="177" stopIfTrue="1" operator="equal">
      <formula>"Falla"</formula>
    </cfRule>
    <cfRule type="cellIs" dxfId="279" priority="178" stopIfTrue="1" operator="equal">
      <formula>"N/A"</formula>
    </cfRule>
    <cfRule type="cellIs" dxfId="278" priority="179" stopIfTrue="1" operator="equal">
      <formula>"N/T"</formula>
    </cfRule>
    <cfRule type="cellIs" dxfId="277" priority="180" stopIfTrue="1" operator="equal">
      <formula>"N/D"</formula>
    </cfRule>
  </conditionalFormatting>
  <conditionalFormatting sqref="F95:J95">
    <cfRule type="expression" dxfId="276" priority="169" stopIfTrue="1">
      <formula>ISBLANK(F95)</formula>
    </cfRule>
    <cfRule type="cellIs" dxfId="275" priority="170" stopIfTrue="1" operator="equal">
      <formula>"Pasa"</formula>
    </cfRule>
    <cfRule type="cellIs" dxfId="274" priority="171" stopIfTrue="1" operator="equal">
      <formula>"Falla"</formula>
    </cfRule>
    <cfRule type="cellIs" dxfId="273" priority="172" stopIfTrue="1" operator="equal">
      <formula>"N/A"</formula>
    </cfRule>
    <cfRule type="cellIs" dxfId="272" priority="173" stopIfTrue="1" operator="equal">
      <formula>"N/T"</formula>
    </cfRule>
    <cfRule type="cellIs" dxfId="271" priority="174" stopIfTrue="1" operator="equal">
      <formula>"N/D"</formula>
    </cfRule>
  </conditionalFormatting>
  <conditionalFormatting sqref="F133:J133">
    <cfRule type="expression" dxfId="270" priority="163" stopIfTrue="1">
      <formula>ISBLANK(F133)</formula>
    </cfRule>
    <cfRule type="cellIs" dxfId="269" priority="164" stopIfTrue="1" operator="equal">
      <formula>"Pasa"</formula>
    </cfRule>
    <cfRule type="cellIs" dxfId="268" priority="165" stopIfTrue="1" operator="equal">
      <formula>"Falla"</formula>
    </cfRule>
    <cfRule type="cellIs" dxfId="267" priority="166" stopIfTrue="1" operator="equal">
      <formula>"N/A"</formula>
    </cfRule>
    <cfRule type="cellIs" dxfId="266" priority="167" stopIfTrue="1" operator="equal">
      <formula>"N/T"</formula>
    </cfRule>
    <cfRule type="cellIs" dxfId="265" priority="168" stopIfTrue="1" operator="equal">
      <formula>"N/D"</formula>
    </cfRule>
  </conditionalFormatting>
  <conditionalFormatting sqref="F171:J171">
    <cfRule type="expression" dxfId="264" priority="157" stopIfTrue="1">
      <formula>ISBLANK(F171)</formula>
    </cfRule>
    <cfRule type="cellIs" dxfId="263" priority="158" stopIfTrue="1" operator="equal">
      <formula>"Pasa"</formula>
    </cfRule>
    <cfRule type="cellIs" dxfId="262" priority="159" stopIfTrue="1" operator="equal">
      <formula>"Falla"</formula>
    </cfRule>
    <cfRule type="cellIs" dxfId="261" priority="160" stopIfTrue="1" operator="equal">
      <formula>"N/A"</formula>
    </cfRule>
    <cfRule type="cellIs" dxfId="260" priority="161" stopIfTrue="1" operator="equal">
      <formula>"N/T"</formula>
    </cfRule>
    <cfRule type="cellIs" dxfId="259" priority="162" stopIfTrue="1" operator="equal">
      <formula>"N/D"</formula>
    </cfRule>
  </conditionalFormatting>
  <conditionalFormatting sqref="F209:J209">
    <cfRule type="expression" dxfId="258" priority="151" stopIfTrue="1">
      <formula>ISBLANK(F209)</formula>
    </cfRule>
    <cfRule type="cellIs" dxfId="257" priority="152" stopIfTrue="1" operator="equal">
      <formula>"Pasa"</formula>
    </cfRule>
    <cfRule type="cellIs" dxfId="256" priority="153" stopIfTrue="1" operator="equal">
      <formula>"Falla"</formula>
    </cfRule>
    <cfRule type="cellIs" dxfId="255" priority="154" stopIfTrue="1" operator="equal">
      <formula>"N/A"</formula>
    </cfRule>
    <cfRule type="cellIs" dxfId="254" priority="155" stopIfTrue="1" operator="equal">
      <formula>"N/T"</formula>
    </cfRule>
    <cfRule type="cellIs" dxfId="253" priority="156" stopIfTrue="1" operator="equal">
      <formula>"N/D"</formula>
    </cfRule>
  </conditionalFormatting>
  <conditionalFormatting sqref="F247:J247">
    <cfRule type="expression" dxfId="252" priority="145" stopIfTrue="1">
      <formula>ISBLANK(F247)</formula>
    </cfRule>
    <cfRule type="cellIs" dxfId="251" priority="146" stopIfTrue="1" operator="equal">
      <formula>"Pasa"</formula>
    </cfRule>
    <cfRule type="cellIs" dxfId="250" priority="147" stopIfTrue="1" operator="equal">
      <formula>"Falla"</formula>
    </cfRule>
    <cfRule type="cellIs" dxfId="249" priority="148" stopIfTrue="1" operator="equal">
      <formula>"N/A"</formula>
    </cfRule>
    <cfRule type="cellIs" dxfId="248" priority="149" stopIfTrue="1" operator="equal">
      <formula>"N/T"</formula>
    </cfRule>
    <cfRule type="cellIs" dxfId="247" priority="150" stopIfTrue="1" operator="equal">
      <formula>"N/D"</formula>
    </cfRule>
  </conditionalFormatting>
  <conditionalFormatting sqref="F285:J285">
    <cfRule type="expression" dxfId="246" priority="139" stopIfTrue="1">
      <formula>ISBLANK(F285)</formula>
    </cfRule>
    <cfRule type="cellIs" dxfId="245" priority="140" stopIfTrue="1" operator="equal">
      <formula>"Pasa"</formula>
    </cfRule>
    <cfRule type="cellIs" dxfId="244" priority="141" stopIfTrue="1" operator="equal">
      <formula>"Falla"</formula>
    </cfRule>
    <cfRule type="cellIs" dxfId="243" priority="142" stopIfTrue="1" operator="equal">
      <formula>"N/A"</formula>
    </cfRule>
    <cfRule type="cellIs" dxfId="242" priority="143" stopIfTrue="1" operator="equal">
      <formula>"N/T"</formula>
    </cfRule>
    <cfRule type="cellIs" dxfId="241" priority="144" stopIfTrue="1" operator="equal">
      <formula>"N/D"</formula>
    </cfRule>
  </conditionalFormatting>
  <conditionalFormatting sqref="F323:J323">
    <cfRule type="expression" dxfId="240" priority="133" stopIfTrue="1">
      <formula>ISBLANK(F323)</formula>
    </cfRule>
    <cfRule type="cellIs" dxfId="239" priority="134" stopIfTrue="1" operator="equal">
      <formula>"Pasa"</formula>
    </cfRule>
    <cfRule type="cellIs" dxfId="238" priority="135" stopIfTrue="1" operator="equal">
      <formula>"Falla"</formula>
    </cfRule>
    <cfRule type="cellIs" dxfId="237" priority="136" stopIfTrue="1" operator="equal">
      <formula>"N/A"</formula>
    </cfRule>
    <cfRule type="cellIs" dxfId="236" priority="137" stopIfTrue="1" operator="equal">
      <formula>"N/T"</formula>
    </cfRule>
    <cfRule type="cellIs" dxfId="235" priority="138" stopIfTrue="1" operator="equal">
      <formula>"N/D"</formula>
    </cfRule>
  </conditionalFormatting>
  <conditionalFormatting sqref="F361:J361">
    <cfRule type="expression" dxfId="234" priority="127" stopIfTrue="1">
      <formula>ISBLANK(F361)</formula>
    </cfRule>
    <cfRule type="cellIs" dxfId="233" priority="128" stopIfTrue="1" operator="equal">
      <formula>"Pasa"</formula>
    </cfRule>
    <cfRule type="cellIs" dxfId="232" priority="129" stopIfTrue="1" operator="equal">
      <formula>"Falla"</formula>
    </cfRule>
    <cfRule type="cellIs" dxfId="231" priority="130" stopIfTrue="1" operator="equal">
      <formula>"N/A"</formula>
    </cfRule>
    <cfRule type="cellIs" dxfId="230" priority="131" stopIfTrue="1" operator="equal">
      <formula>"N/T"</formula>
    </cfRule>
    <cfRule type="cellIs" dxfId="229" priority="132" stopIfTrue="1" operator="equal">
      <formula>"N/D"</formula>
    </cfRule>
  </conditionalFormatting>
  <conditionalFormatting sqref="F399:J399">
    <cfRule type="expression" dxfId="228" priority="121" stopIfTrue="1">
      <formula>ISBLANK(F399)</formula>
    </cfRule>
    <cfRule type="cellIs" dxfId="227" priority="122" stopIfTrue="1" operator="equal">
      <formula>"Pasa"</formula>
    </cfRule>
    <cfRule type="cellIs" dxfId="226" priority="123" stopIfTrue="1" operator="equal">
      <formula>"Falla"</formula>
    </cfRule>
    <cfRule type="cellIs" dxfId="225" priority="124" stopIfTrue="1" operator="equal">
      <formula>"N/A"</formula>
    </cfRule>
    <cfRule type="cellIs" dxfId="224" priority="125" stopIfTrue="1" operator="equal">
      <formula>"N/T"</formula>
    </cfRule>
    <cfRule type="cellIs" dxfId="223" priority="126" stopIfTrue="1" operator="equal">
      <formula>"N/D"</formula>
    </cfRule>
  </conditionalFormatting>
  <conditionalFormatting sqref="F437:J437">
    <cfRule type="expression" dxfId="222" priority="115" stopIfTrue="1">
      <formula>ISBLANK(F437)</formula>
    </cfRule>
    <cfRule type="cellIs" dxfId="221" priority="116" stopIfTrue="1" operator="equal">
      <formula>"Pasa"</formula>
    </cfRule>
    <cfRule type="cellIs" dxfId="220" priority="117" stopIfTrue="1" operator="equal">
      <formula>"Falla"</formula>
    </cfRule>
    <cfRule type="cellIs" dxfId="219" priority="118" stopIfTrue="1" operator="equal">
      <formula>"N/A"</formula>
    </cfRule>
    <cfRule type="cellIs" dxfId="218" priority="119" stopIfTrue="1" operator="equal">
      <formula>"N/T"</formula>
    </cfRule>
    <cfRule type="cellIs" dxfId="217" priority="120" stopIfTrue="1" operator="equal">
      <formula>"N/D"</formula>
    </cfRule>
  </conditionalFormatting>
  <conditionalFormatting sqref="F475:J475">
    <cfRule type="expression" dxfId="216" priority="109" stopIfTrue="1">
      <formula>ISBLANK(F475)</formula>
    </cfRule>
    <cfRule type="cellIs" dxfId="215" priority="110" stopIfTrue="1" operator="equal">
      <formula>"Pasa"</formula>
    </cfRule>
    <cfRule type="cellIs" dxfId="214" priority="111" stopIfTrue="1" operator="equal">
      <formula>"Falla"</formula>
    </cfRule>
    <cfRule type="cellIs" dxfId="213" priority="112" stopIfTrue="1" operator="equal">
      <formula>"N/A"</formula>
    </cfRule>
    <cfRule type="cellIs" dxfId="212" priority="113" stopIfTrue="1" operator="equal">
      <formula>"N/T"</formula>
    </cfRule>
    <cfRule type="cellIs" dxfId="211" priority="114" stopIfTrue="1" operator="equal">
      <formula>"N/D"</formula>
    </cfRule>
  </conditionalFormatting>
  <conditionalFormatting sqref="F513:J513">
    <cfRule type="expression" dxfId="210" priority="103" stopIfTrue="1">
      <formula>ISBLANK(F513)</formula>
    </cfRule>
    <cfRule type="cellIs" dxfId="209" priority="104" stopIfTrue="1" operator="equal">
      <formula>"Pasa"</formula>
    </cfRule>
    <cfRule type="cellIs" dxfId="208" priority="105" stopIfTrue="1" operator="equal">
      <formula>"Falla"</formula>
    </cfRule>
    <cfRule type="cellIs" dxfId="207" priority="106" stopIfTrue="1" operator="equal">
      <formula>"N/A"</formula>
    </cfRule>
    <cfRule type="cellIs" dxfId="206" priority="107" stopIfTrue="1" operator="equal">
      <formula>"N/T"</formula>
    </cfRule>
    <cfRule type="cellIs" dxfId="205" priority="108" stopIfTrue="1" operator="equal">
      <formula>"N/D"</formula>
    </cfRule>
  </conditionalFormatting>
  <conditionalFormatting sqref="F551:J551">
    <cfRule type="expression" dxfId="204" priority="97" stopIfTrue="1">
      <formula>ISBLANK(F551)</formula>
    </cfRule>
    <cfRule type="cellIs" dxfId="203" priority="98" stopIfTrue="1" operator="equal">
      <formula>"Pasa"</formula>
    </cfRule>
    <cfRule type="cellIs" dxfId="202" priority="99" stopIfTrue="1" operator="equal">
      <formula>"Falla"</formula>
    </cfRule>
    <cfRule type="cellIs" dxfId="201" priority="100" stopIfTrue="1" operator="equal">
      <formula>"N/A"</formula>
    </cfRule>
    <cfRule type="cellIs" dxfId="200" priority="101" stopIfTrue="1" operator="equal">
      <formula>"N/T"</formula>
    </cfRule>
    <cfRule type="cellIs" dxfId="199" priority="102" stopIfTrue="1" operator="equal">
      <formula>"N/D"</formula>
    </cfRule>
  </conditionalFormatting>
  <conditionalFormatting sqref="F589:J589">
    <cfRule type="expression" dxfId="198" priority="91" stopIfTrue="1">
      <formula>ISBLANK(F589)</formula>
    </cfRule>
    <cfRule type="cellIs" dxfId="197" priority="92" stopIfTrue="1" operator="equal">
      <formula>"Pasa"</formula>
    </cfRule>
    <cfRule type="cellIs" dxfId="196" priority="93" stopIfTrue="1" operator="equal">
      <formula>"Falla"</formula>
    </cfRule>
    <cfRule type="cellIs" dxfId="195" priority="94" stopIfTrue="1" operator="equal">
      <formula>"N/A"</formula>
    </cfRule>
    <cfRule type="cellIs" dxfId="194" priority="95" stopIfTrue="1" operator="equal">
      <formula>"N/T"</formula>
    </cfRule>
    <cfRule type="cellIs" dxfId="193" priority="96" stopIfTrue="1" operator="equal">
      <formula>"N/D"</formula>
    </cfRule>
  </conditionalFormatting>
  <conditionalFormatting sqref="F627:J627">
    <cfRule type="expression" dxfId="192" priority="85" stopIfTrue="1">
      <formula>ISBLANK(F627)</formula>
    </cfRule>
    <cfRule type="cellIs" dxfId="191" priority="86" stopIfTrue="1" operator="equal">
      <formula>"Pasa"</formula>
    </cfRule>
    <cfRule type="cellIs" dxfId="190" priority="87" stopIfTrue="1" operator="equal">
      <formula>"Falla"</formula>
    </cfRule>
    <cfRule type="cellIs" dxfId="189" priority="88" stopIfTrue="1" operator="equal">
      <formula>"N/A"</formula>
    </cfRule>
    <cfRule type="cellIs" dxfId="188" priority="89" stopIfTrue="1" operator="equal">
      <formula>"N/T"</formula>
    </cfRule>
    <cfRule type="cellIs" dxfId="187" priority="90" stopIfTrue="1" operator="equal">
      <formula>"N/D"</formula>
    </cfRule>
  </conditionalFormatting>
  <conditionalFormatting sqref="D33:D35">
    <cfRule type="expression" dxfId="186" priority="79" stopIfTrue="1">
      <formula>ISBLANK(D33)</formula>
    </cfRule>
    <cfRule type="cellIs" dxfId="185" priority="80" stopIfTrue="1" operator="equal">
      <formula>"Pasa"</formula>
    </cfRule>
    <cfRule type="cellIs" dxfId="184" priority="81" stopIfTrue="1" operator="equal">
      <formula>"Falla"</formula>
    </cfRule>
    <cfRule type="cellIs" dxfId="183" priority="82" stopIfTrue="1" operator="equal">
      <formula>"N/A"</formula>
    </cfRule>
    <cfRule type="cellIs" dxfId="182" priority="83" stopIfTrue="1" operator="equal">
      <formula>"N/T"</formula>
    </cfRule>
    <cfRule type="cellIs" dxfId="181" priority="84" stopIfTrue="1" operator="equal">
      <formula>"N/D"</formula>
    </cfRule>
  </conditionalFormatting>
  <conditionalFormatting sqref="D171:D187">
    <cfRule type="expression" dxfId="180" priority="73" stopIfTrue="1">
      <formula>ISBLANK(D171)</formula>
    </cfRule>
    <cfRule type="cellIs" dxfId="179" priority="74" stopIfTrue="1" operator="equal">
      <formula>"Pasa"</formula>
    </cfRule>
    <cfRule type="cellIs" dxfId="178" priority="75" stopIfTrue="1" operator="equal">
      <formula>"Falla"</formula>
    </cfRule>
    <cfRule type="cellIs" dxfId="177" priority="76" stopIfTrue="1" operator="equal">
      <formula>"N/A"</formula>
    </cfRule>
    <cfRule type="cellIs" dxfId="176" priority="77" stopIfTrue="1" operator="equal">
      <formula>"N/T"</formula>
    </cfRule>
    <cfRule type="cellIs" dxfId="175" priority="78" stopIfTrue="1" operator="equal">
      <formula>"N/D"</formula>
    </cfRule>
  </conditionalFormatting>
  <conditionalFormatting sqref="D527:D529">
    <cfRule type="expression" dxfId="174" priority="67" stopIfTrue="1">
      <formula>ISBLANK(D527)</formula>
    </cfRule>
    <cfRule type="cellIs" dxfId="173" priority="68" stopIfTrue="1" operator="equal">
      <formula>"Pasa"</formula>
    </cfRule>
    <cfRule type="cellIs" dxfId="172" priority="69" stopIfTrue="1" operator="equal">
      <formula>"Falla"</formula>
    </cfRule>
    <cfRule type="cellIs" dxfId="171" priority="70" stopIfTrue="1" operator="equal">
      <formula>"N/A"</formula>
    </cfRule>
    <cfRule type="cellIs" dxfId="170" priority="71" stopIfTrue="1" operator="equal">
      <formula>"N/T"</formula>
    </cfRule>
    <cfRule type="cellIs" dxfId="169" priority="72" stopIfTrue="1" operator="equal">
      <formula>"N/D"</formula>
    </cfRule>
  </conditionalFormatting>
  <conditionalFormatting sqref="D19:D32">
    <cfRule type="expression" dxfId="168" priority="61" stopIfTrue="1">
      <formula>ISBLANK(D19)</formula>
    </cfRule>
    <cfRule type="cellIs" dxfId="167" priority="62" stopIfTrue="1" operator="equal">
      <formula>"Pasa"</formula>
    </cfRule>
    <cfRule type="cellIs" dxfId="166" priority="63" stopIfTrue="1" operator="equal">
      <formula>"Falla"</formula>
    </cfRule>
    <cfRule type="cellIs" dxfId="165" priority="64" stopIfTrue="1" operator="equal">
      <formula>"N/A"</formula>
    </cfRule>
    <cfRule type="cellIs" dxfId="164" priority="65" stopIfTrue="1" operator="equal">
      <formula>"N/T"</formula>
    </cfRule>
    <cfRule type="cellIs" dxfId="163" priority="66" stopIfTrue="1" operator="equal">
      <formula>"N/D"</formula>
    </cfRule>
  </conditionalFormatting>
  <conditionalFormatting sqref="D57:D70">
    <cfRule type="expression" dxfId="162" priority="55" stopIfTrue="1">
      <formula>ISBLANK(D57)</formula>
    </cfRule>
    <cfRule type="cellIs" dxfId="161" priority="56" stopIfTrue="1" operator="equal">
      <formula>"Pasa"</formula>
    </cfRule>
    <cfRule type="cellIs" dxfId="160" priority="57" stopIfTrue="1" operator="equal">
      <formula>"Falla"</formula>
    </cfRule>
    <cfRule type="cellIs" dxfId="159" priority="58" stopIfTrue="1" operator="equal">
      <formula>"N/A"</formula>
    </cfRule>
    <cfRule type="cellIs" dxfId="158" priority="59" stopIfTrue="1" operator="equal">
      <formula>"N/T"</formula>
    </cfRule>
    <cfRule type="cellIs" dxfId="157" priority="60" stopIfTrue="1" operator="equal">
      <formula>"N/D"</formula>
    </cfRule>
  </conditionalFormatting>
  <conditionalFormatting sqref="D95:D108">
    <cfRule type="expression" dxfId="156" priority="49" stopIfTrue="1">
      <formula>ISBLANK(D95)</formula>
    </cfRule>
    <cfRule type="cellIs" dxfId="155" priority="50" stopIfTrue="1" operator="equal">
      <formula>"Pasa"</formula>
    </cfRule>
    <cfRule type="cellIs" dxfId="154" priority="51" stopIfTrue="1" operator="equal">
      <formula>"Falla"</formula>
    </cfRule>
    <cfRule type="cellIs" dxfId="153" priority="52" stopIfTrue="1" operator="equal">
      <formula>"N/A"</formula>
    </cfRule>
    <cfRule type="cellIs" dxfId="152" priority="53" stopIfTrue="1" operator="equal">
      <formula>"N/T"</formula>
    </cfRule>
    <cfRule type="cellIs" dxfId="151" priority="54" stopIfTrue="1" operator="equal">
      <formula>"N/D"</formula>
    </cfRule>
  </conditionalFormatting>
  <conditionalFormatting sqref="D133:D146">
    <cfRule type="expression" dxfId="150" priority="43" stopIfTrue="1">
      <formula>ISBLANK(D133)</formula>
    </cfRule>
    <cfRule type="cellIs" dxfId="149" priority="44" stopIfTrue="1" operator="equal">
      <formula>"Pasa"</formula>
    </cfRule>
    <cfRule type="cellIs" dxfId="148" priority="45" stopIfTrue="1" operator="equal">
      <formula>"Falla"</formula>
    </cfRule>
    <cfRule type="cellIs" dxfId="147" priority="46" stopIfTrue="1" operator="equal">
      <formula>"N/A"</formula>
    </cfRule>
    <cfRule type="cellIs" dxfId="146" priority="47" stopIfTrue="1" operator="equal">
      <formula>"N/T"</formula>
    </cfRule>
    <cfRule type="cellIs" dxfId="145" priority="48" stopIfTrue="1" operator="equal">
      <formula>"N/D"</formula>
    </cfRule>
  </conditionalFormatting>
  <conditionalFormatting sqref="D209:D222">
    <cfRule type="expression" dxfId="144" priority="37" stopIfTrue="1">
      <formula>ISBLANK(D209)</formula>
    </cfRule>
    <cfRule type="cellIs" dxfId="143" priority="38" stopIfTrue="1" operator="equal">
      <formula>"Pasa"</formula>
    </cfRule>
    <cfRule type="cellIs" dxfId="142" priority="39" stopIfTrue="1" operator="equal">
      <formula>"Falla"</formula>
    </cfRule>
    <cfRule type="cellIs" dxfId="141" priority="40" stopIfTrue="1" operator="equal">
      <formula>"N/A"</formula>
    </cfRule>
    <cfRule type="cellIs" dxfId="140" priority="41" stopIfTrue="1" operator="equal">
      <formula>"N/T"</formula>
    </cfRule>
    <cfRule type="cellIs" dxfId="139" priority="42" stopIfTrue="1" operator="equal">
      <formula>"N/D"</formula>
    </cfRule>
  </conditionalFormatting>
  <conditionalFormatting sqref="D247:D260">
    <cfRule type="expression" dxfId="138" priority="31" stopIfTrue="1">
      <formula>ISBLANK(D247)</formula>
    </cfRule>
    <cfRule type="cellIs" dxfId="137" priority="32" stopIfTrue="1" operator="equal">
      <formula>"Pasa"</formula>
    </cfRule>
    <cfRule type="cellIs" dxfId="136" priority="33" stopIfTrue="1" operator="equal">
      <formula>"Falla"</formula>
    </cfRule>
    <cfRule type="cellIs" dxfId="135" priority="34" stopIfTrue="1" operator="equal">
      <formula>"N/A"</formula>
    </cfRule>
    <cfRule type="cellIs" dxfId="134" priority="35" stopIfTrue="1" operator="equal">
      <formula>"N/T"</formula>
    </cfRule>
    <cfRule type="cellIs" dxfId="133" priority="36" stopIfTrue="1" operator="equal">
      <formula>"N/D"</formula>
    </cfRule>
  </conditionalFormatting>
  <conditionalFormatting sqref="D437:D449">
    <cfRule type="expression" dxfId="132" priority="25" stopIfTrue="1">
      <formula>ISBLANK(D437)</formula>
    </cfRule>
    <cfRule type="cellIs" dxfId="131" priority="26" stopIfTrue="1" operator="equal">
      <formula>"Pasa"</formula>
    </cfRule>
    <cfRule type="cellIs" dxfId="130" priority="27" stopIfTrue="1" operator="equal">
      <formula>"Falla"</formula>
    </cfRule>
    <cfRule type="cellIs" dxfId="129" priority="28" stopIfTrue="1" operator="equal">
      <formula>"N/A"</formula>
    </cfRule>
    <cfRule type="cellIs" dxfId="128" priority="29" stopIfTrue="1" operator="equal">
      <formula>"N/T"</formula>
    </cfRule>
    <cfRule type="cellIs" dxfId="127" priority="30" stopIfTrue="1" operator="equal">
      <formula>"N/D"</formula>
    </cfRule>
  </conditionalFormatting>
  <conditionalFormatting sqref="D450">
    <cfRule type="expression" dxfId="126" priority="19" stopIfTrue="1">
      <formula>ISBLANK(D450)</formula>
    </cfRule>
    <cfRule type="cellIs" dxfId="125" priority="20" stopIfTrue="1" operator="equal">
      <formula>"Pasa"</formula>
    </cfRule>
    <cfRule type="cellIs" dxfId="124" priority="21" stopIfTrue="1" operator="equal">
      <formula>"Falla"</formula>
    </cfRule>
    <cfRule type="cellIs" dxfId="123" priority="22" stopIfTrue="1" operator="equal">
      <formula>"N/A"</formula>
    </cfRule>
    <cfRule type="cellIs" dxfId="122" priority="23" stopIfTrue="1" operator="equal">
      <formula>"N/T"</formula>
    </cfRule>
    <cfRule type="cellIs" dxfId="121" priority="24" stopIfTrue="1" operator="equal">
      <formula>"N/D"</formula>
    </cfRule>
  </conditionalFormatting>
  <conditionalFormatting sqref="D488">
    <cfRule type="expression" dxfId="120" priority="13" stopIfTrue="1">
      <formula>ISBLANK(D488)</formula>
    </cfRule>
    <cfRule type="cellIs" dxfId="119" priority="14" stopIfTrue="1" operator="equal">
      <formula>"Pasa"</formula>
    </cfRule>
    <cfRule type="cellIs" dxfId="118" priority="15" stopIfTrue="1" operator="equal">
      <formula>"Falla"</formula>
    </cfRule>
    <cfRule type="cellIs" dxfId="117" priority="16" stopIfTrue="1" operator="equal">
      <formula>"N/A"</formula>
    </cfRule>
    <cfRule type="cellIs" dxfId="116" priority="17" stopIfTrue="1" operator="equal">
      <formula>"N/T"</formula>
    </cfRule>
    <cfRule type="cellIs" dxfId="115" priority="18" stopIfTrue="1" operator="equal">
      <formula>"N/D"</formula>
    </cfRule>
  </conditionalFormatting>
  <conditionalFormatting sqref="D475">
    <cfRule type="expression" dxfId="114" priority="7" stopIfTrue="1">
      <formula>ISBLANK(D475)</formula>
    </cfRule>
    <cfRule type="cellIs" dxfId="113" priority="8" stopIfTrue="1" operator="equal">
      <formula>"Pasa"</formula>
    </cfRule>
    <cfRule type="cellIs" dxfId="112" priority="9" stopIfTrue="1" operator="equal">
      <formula>"Falla"</formula>
    </cfRule>
    <cfRule type="cellIs" dxfId="111" priority="10" stopIfTrue="1" operator="equal">
      <formula>"N/A"</formula>
    </cfRule>
    <cfRule type="cellIs" dxfId="110" priority="11" stopIfTrue="1" operator="equal">
      <formula>"N/T"</formula>
    </cfRule>
    <cfRule type="cellIs" dxfId="109" priority="12" stopIfTrue="1" operator="equal">
      <formula>"N/D"</formula>
    </cfRule>
  </conditionalFormatting>
  <conditionalFormatting sqref="D513:D526">
    <cfRule type="expression" dxfId="108" priority="1" stopIfTrue="1">
      <formula>ISBLANK(D513)</formula>
    </cfRule>
    <cfRule type="cellIs" dxfId="107" priority="2" stopIfTrue="1" operator="equal">
      <formula>"Pasa"</formula>
    </cfRule>
    <cfRule type="cellIs" dxfId="106" priority="3" stopIfTrue="1" operator="equal">
      <formula>"Falla"</formula>
    </cfRule>
    <cfRule type="cellIs" dxfId="105" priority="4" stopIfTrue="1" operator="equal">
      <formula>"N/A"</formula>
    </cfRule>
    <cfRule type="cellIs" dxfId="104" priority="5" stopIfTrue="1" operator="equal">
      <formula>"N/T"</formula>
    </cfRule>
    <cfRule type="cellIs" dxfId="103"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Oculta'!$U$8:$U$13</xm:f>
          </x14:formula1>
          <xm:sqref>D19:D53 D57:D91 D95:D129 D133:D167 D171:D205 D209:D243 D247:D281 D285:D319 D323:D357 D361:D395 D399:D433 D437:D471 D475:D509 D513:D547 D551:D585 D589:D623 D627:D661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48576"/>
  <sheetViews>
    <sheetView topLeftCell="A364" zoomScale="85" zoomScaleNormal="85" workbookViewId="0">
      <selection activeCell="C385" sqref="C385"/>
    </sheetView>
  </sheetViews>
  <sheetFormatPr baseColWidth="10" defaultColWidth="11.54296875" defaultRowHeight="12.5"/>
  <cols>
    <col min="1" max="1" width="7.81640625" style="14" customWidth="1"/>
    <col min="2" max="2" width="16.1796875" style="14" customWidth="1"/>
    <col min="3" max="3" width="55.7265625" style="14" customWidth="1"/>
    <col min="4" max="4" width="18.26953125" style="139" customWidth="1"/>
    <col min="5" max="5" width="5.54296875" style="14" customWidth="1"/>
    <col min="6" max="6" width="13.453125" style="14" customWidth="1"/>
    <col min="7" max="7" width="13.7265625" style="14" customWidth="1"/>
    <col min="8" max="9" width="11.81640625" style="14" customWidth="1"/>
    <col min="10" max="10" width="14.26953125" style="14" customWidth="1"/>
    <col min="11" max="11" width="13.54296875" style="14" customWidth="1"/>
    <col min="12" max="15" width="11.81640625" style="14" customWidth="1"/>
    <col min="16" max="16" width="21" style="14" customWidth="1"/>
    <col min="17" max="17" width="8" style="14" customWidth="1"/>
    <col min="18" max="18" width="8.7265625" style="14" customWidth="1"/>
    <col min="19" max="19" width="11" style="14" customWidth="1"/>
    <col min="20" max="20" width="10.1796875" style="14" customWidth="1"/>
    <col min="21" max="21" width="7.26953125" style="14" customWidth="1"/>
    <col min="22" max="24" width="8.7265625" style="14" customWidth="1"/>
    <col min="25" max="25" width="7" style="14" customWidth="1"/>
    <col min="26" max="64" width="14.453125" style="14" customWidth="1"/>
    <col min="65" max="16384" width="11.5429687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5.5" customHeight="1">
      <c r="B3" s="82" t="s">
        <v>243</v>
      </c>
      <c r="D3" s="19"/>
      <c r="E3" s="19"/>
      <c r="Z3" s="19"/>
    </row>
    <row r="4" spans="1:26" ht="26.15" customHeight="1">
      <c r="B4" s="108"/>
      <c r="D4" s="19"/>
      <c r="E4" s="19"/>
      <c r="Z4" s="19"/>
    </row>
    <row r="5" spans="1:26" ht="28"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5" customHeight="1">
      <c r="A7" s="19"/>
      <c r="B7" s="19"/>
      <c r="C7" s="19"/>
      <c r="D7" s="19"/>
      <c r="E7" s="19"/>
      <c r="F7" s="19"/>
      <c r="G7" s="19"/>
      <c r="H7" s="19"/>
      <c r="I7" s="19"/>
      <c r="J7" s="19"/>
      <c r="K7" s="19"/>
      <c r="L7" s="19"/>
      <c r="M7" s="19"/>
      <c r="N7" s="19"/>
      <c r="O7" s="19"/>
    </row>
    <row r="8" spans="1:26" ht="19" customHeight="1">
      <c r="B8" s="137" t="s">
        <v>115</v>
      </c>
      <c r="C8" s="19"/>
      <c r="D8" s="133"/>
      <c r="E8" s="19"/>
      <c r="F8" s="19"/>
      <c r="G8" s="19"/>
      <c r="H8" s="19"/>
      <c r="I8" s="19"/>
      <c r="J8" s="19"/>
      <c r="K8" s="19"/>
      <c r="L8" s="19"/>
      <c r="M8" s="19"/>
      <c r="N8" s="19"/>
      <c r="O8" s="19"/>
    </row>
    <row r="9" spans="1:26" ht="21.65" customHeight="1">
      <c r="B9" s="137" t="s">
        <v>116</v>
      </c>
      <c r="C9" s="19"/>
      <c r="D9" s="133"/>
      <c r="E9" s="19"/>
      <c r="F9" s="19"/>
      <c r="G9" s="19"/>
      <c r="H9" s="19"/>
      <c r="I9" s="19"/>
      <c r="J9" s="19"/>
      <c r="K9" s="19"/>
      <c r="L9" s="19"/>
      <c r="M9" s="19"/>
      <c r="N9" s="19"/>
      <c r="O9" s="19"/>
    </row>
    <row r="10" spans="1:26" ht="17.149999999999999" customHeight="1" thickBot="1">
      <c r="B10" s="19"/>
      <c r="C10" s="19"/>
      <c r="D10" s="133"/>
      <c r="E10" s="19"/>
      <c r="K10" s="19"/>
      <c r="L10" s="19"/>
      <c r="M10" s="19"/>
      <c r="N10" s="19"/>
      <c r="O10" s="19"/>
    </row>
    <row r="11" spans="1:26" ht="25.4" customHeight="1">
      <c r="B11" s="211" t="s">
        <v>55</v>
      </c>
      <c r="C11" s="212"/>
      <c r="D11" s="32"/>
      <c r="F11" s="130" t="s">
        <v>56</v>
      </c>
      <c r="G11" s="75" t="s">
        <v>57</v>
      </c>
      <c r="H11" s="131" t="s">
        <v>58</v>
      </c>
      <c r="I11" s="25"/>
      <c r="J11" s="130" t="s">
        <v>59</v>
      </c>
      <c r="K11" s="75" t="s">
        <v>57</v>
      </c>
      <c r="L11" s="131" t="s">
        <v>58</v>
      </c>
      <c r="M11" s="19"/>
      <c r="N11" s="19"/>
      <c r="O11" s="19"/>
    </row>
    <row r="12" spans="1:26" ht="12" customHeight="1">
      <c r="B12" s="71" t="s">
        <v>60</v>
      </c>
      <c r="C12" s="72">
        <v>5</v>
      </c>
      <c r="D12" s="32"/>
      <c r="F12" s="76" t="s">
        <v>61</v>
      </c>
      <c r="G12" s="77">
        <f ca="1">J20+J58+J96+J134+J172+J210+J248+J286+J324+J362</f>
        <v>41</v>
      </c>
      <c r="H12" s="67">
        <f ca="1">IF(($G$15+$K$15)=0,0,G12/($G$15+$K$15))</f>
        <v>0.29285714285714287</v>
      </c>
      <c r="I12" s="32"/>
      <c r="J12" s="76" t="s">
        <v>62</v>
      </c>
      <c r="K12" s="77">
        <f ca="1">G20+G58+G96+G134+G172+G210+G248+G286+G324+G362</f>
        <v>0</v>
      </c>
      <c r="L12" s="67">
        <f ca="1">IF(($G$15+$K$15)=0,0,K12/($G$15+$K$15))</f>
        <v>0</v>
      </c>
      <c r="M12" s="19"/>
      <c r="N12" s="19"/>
      <c r="O12" s="19"/>
    </row>
    <row r="13" spans="1:26" ht="12" customHeight="1">
      <c r="B13" s="71" t="s">
        <v>63</v>
      </c>
      <c r="C13" s="72">
        <v>5</v>
      </c>
      <c r="D13" s="32"/>
      <c r="F13" s="76" t="s">
        <v>64</v>
      </c>
      <c r="G13" s="77">
        <f ca="1">I20+I58+I96+I134+I172+I210+I248+I286+I324+I362</f>
        <v>17</v>
      </c>
      <c r="H13" s="67">
        <f ca="1">IF(($G$15+$K$15)=0,0,G13/($G$15+$K$15))</f>
        <v>0.12142857142857143</v>
      </c>
      <c r="I13" s="32"/>
      <c r="J13" s="76" t="s">
        <v>65</v>
      </c>
      <c r="K13" s="77">
        <f ca="1">F20+F58+F96+F134+F172+F210+F248+F286+F324+F362</f>
        <v>0</v>
      </c>
      <c r="L13" s="67">
        <f ca="1">IF(($G$15+$K$15)=0,0,K13/($G$15+$K$15))</f>
        <v>0</v>
      </c>
      <c r="M13" s="19"/>
      <c r="N13" s="19"/>
      <c r="O13" s="19"/>
    </row>
    <row r="14" spans="1:26" ht="12" customHeight="1" thickBot="1">
      <c r="B14" s="73" t="s">
        <v>66</v>
      </c>
      <c r="C14" s="74">
        <f>SUM(C12:C13)</f>
        <v>10</v>
      </c>
      <c r="D14" s="32"/>
      <c r="F14" s="76" t="s">
        <v>67</v>
      </c>
      <c r="G14" s="77">
        <f ca="1">H20+H58+H96+H134+H172+H210+H248+H286+H324+H362</f>
        <v>82</v>
      </c>
      <c r="H14" s="67">
        <f ca="1">IF(($G$15+$K$15)=0,0,G14/($G$15+$K$15))</f>
        <v>0.58571428571428574</v>
      </c>
      <c r="I14" s="32"/>
      <c r="J14" s="76" t="s">
        <v>68</v>
      </c>
      <c r="K14" s="77">
        <f ca="1">K20+K58+K96+K134+K172+K210+K248+K286+K324+K362</f>
        <v>0</v>
      </c>
      <c r="L14" s="67">
        <f ca="1">IF(($G$15+$K$15)=0,0,K14/($G$15+$K$15))</f>
        <v>0</v>
      </c>
      <c r="M14" s="19"/>
      <c r="N14" s="19"/>
      <c r="O14" s="19"/>
    </row>
    <row r="15" spans="1:26" ht="12" customHeight="1" thickBot="1">
      <c r="B15" s="32"/>
      <c r="C15" s="32"/>
      <c r="D15" s="32"/>
      <c r="F15" s="78" t="s">
        <v>66</v>
      </c>
      <c r="G15" s="61">
        <f ca="1">SUM(G12:G14)</f>
        <v>140</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25" ht="12" customHeight="1">
      <c r="B17" s="19"/>
      <c r="C17" s="19"/>
      <c r="D17" s="133"/>
      <c r="E17" s="138"/>
      <c r="K17" s="19"/>
      <c r="L17" s="19"/>
      <c r="M17" s="19"/>
      <c r="N17" s="19"/>
      <c r="O17" s="19"/>
    </row>
    <row r="18" spans="2:25" ht="29.9" customHeight="1">
      <c r="B18" s="26" t="s">
        <v>60</v>
      </c>
      <c r="C18" s="27" t="s">
        <v>117</v>
      </c>
      <c r="D18" s="28" t="s">
        <v>70</v>
      </c>
      <c r="E18" s="152"/>
      <c r="K18" s="19"/>
      <c r="L18" s="19"/>
      <c r="O18" s="19"/>
      <c r="P18" s="19"/>
      <c r="Q18" s="19"/>
      <c r="R18" s="19"/>
      <c r="S18" s="19"/>
      <c r="T18" s="19"/>
      <c r="U18" s="19"/>
      <c r="V18" s="19"/>
      <c r="W18" s="19"/>
      <c r="X18" s="19"/>
      <c r="Y18" s="19"/>
    </row>
    <row r="19" spans="2:25" ht="12" customHeight="1">
      <c r="B19" s="140" t="str">
        <f>IF( ISBLANK('03.Muestra'!$C8),"",'03.Muestra'!$C8)</f>
        <v>Páginal principal</v>
      </c>
      <c r="C19" s="140" t="str">
        <f>IF( ISBLANK('03.Muestra'!$E8),"",'03.Muestra'!$E8)</f>
        <v>https://sedejudicial.madrid.org/</v>
      </c>
      <c r="D19" s="164" t="s">
        <v>64</v>
      </c>
      <c r="E19" s="133" t="str">
        <f t="shared" ref="E19:E53" si="0">IF(D19&lt;&gt;"",IF(AND(B19&lt;&gt;"",C19&lt;&gt;""),"","ERR"),"")</f>
        <v/>
      </c>
      <c r="F19" s="141" t="s">
        <v>71</v>
      </c>
      <c r="G19" s="142" t="s">
        <v>75</v>
      </c>
      <c r="H19" s="143" t="s">
        <v>73</v>
      </c>
      <c r="I19" s="144" t="s">
        <v>64</v>
      </c>
      <c r="J19" s="145" t="s">
        <v>61</v>
      </c>
      <c r="K19" s="146" t="s">
        <v>68</v>
      </c>
      <c r="W19" s="19"/>
      <c r="X19" s="19"/>
      <c r="Y19" s="19"/>
    </row>
    <row r="20" spans="2:25" ht="12" customHeight="1">
      <c r="B20" s="140" t="str">
        <f>IF( ISBLANK('03.Muestra'!$C9),"",'03.Muestra'!$C9)</f>
        <v>Conozca la sede</v>
      </c>
      <c r="C20" s="140" t="str">
        <f>IF( ISBLANK('03.Muestra'!$E9),"",'03.Muestra'!$E9)</f>
        <v>https://sedejudicial.madrid.org/conozcalasede</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14</v>
      </c>
      <c r="J20" s="147">
        <f ca="1">COUNTIF($D19:INDIRECT("$D" &amp;  SUM(ROW()-1,'03.Muestra'!$D$45)-1),J19)</f>
        <v>0</v>
      </c>
      <c r="K20" s="147">
        <f ca="1">IF('03.Muestra'!$D$45=0,0,COUNTBLANK($D19:INDIRECT("$D" &amp;  SUM(ROW()-1,'03.Muestra'!$D$45)-1)))</f>
        <v>0</v>
      </c>
      <c r="W20" s="19"/>
      <c r="X20" s="19"/>
      <c r="Y20" s="19"/>
    </row>
    <row r="21" spans="2:25" ht="12" customHeight="1">
      <c r="B21" s="140" t="str">
        <f>IF( ISBLANK('03.Muestra'!$C10),"",'03.Muestra'!$C10)</f>
        <v>Tramites</v>
      </c>
      <c r="C21" s="140" t="str">
        <f>IF( ISBLANK('03.Muestra'!$E10),"",'03.Muestra'!$E10)</f>
        <v>https://sedejudicial.madrid.org/tramitesyservicios</v>
      </c>
      <c r="D21" s="164" t="s">
        <v>64</v>
      </c>
      <c r="E21" s="133" t="str">
        <f t="shared" si="0"/>
        <v/>
      </c>
      <c r="F21" s="19"/>
      <c r="G21" s="19"/>
      <c r="H21" s="19"/>
      <c r="I21" s="19"/>
      <c r="J21" s="19"/>
      <c r="K21" s="19"/>
      <c r="W21" s="19"/>
      <c r="X21" s="19"/>
      <c r="Y21" s="19"/>
    </row>
    <row r="22" spans="2:25" ht="12" customHeight="1">
      <c r="B22" s="140" t="str">
        <f>IF( ISBLANK('03.Muestra'!$C11),"",'03.Muestra'!$C11)</f>
        <v>Ayuda</v>
      </c>
      <c r="C22" s="140" t="str">
        <f>IF( ISBLANK('03.Muestra'!$E11),"",'03.Muestra'!$E11)</f>
        <v>https://sedejudicial.madrid.org/ayuda</v>
      </c>
      <c r="D22" s="164" t="s">
        <v>64</v>
      </c>
      <c r="E22" s="133" t="str">
        <f t="shared" si="0"/>
        <v/>
      </c>
      <c r="F22" s="19"/>
      <c r="G22" s="19"/>
      <c r="H22" s="19"/>
      <c r="I22" s="19"/>
      <c r="J22" s="19"/>
      <c r="K22" s="148" t="s">
        <v>71</v>
      </c>
      <c r="L22" s="149" t="s">
        <v>72</v>
      </c>
      <c r="W22" s="19"/>
      <c r="X22" s="19"/>
    </row>
    <row r="23" spans="2:25" ht="12" customHeight="1">
      <c r="B23" s="140" t="str">
        <f>IF( ISBLANK('03.Muestra'!$C12),"",'03.Muestra'!$C12)</f>
        <v>Carta de Derechos</v>
      </c>
      <c r="C23" s="140" t="str">
        <f>IF( ISBLANK('03.Muestra'!$E12),"",'03.Muestra'!$E12)</f>
        <v>https://sedejudicial.madrid.org/conozcalasede#views-row-9</v>
      </c>
      <c r="D23" s="164" t="s">
        <v>64</v>
      </c>
      <c r="E23" s="133" t="str">
        <f t="shared" si="0"/>
        <v/>
      </c>
      <c r="F23" s="150"/>
      <c r="G23" s="19"/>
      <c r="H23" s="19"/>
      <c r="I23" s="19"/>
      <c r="J23" s="19"/>
      <c r="K23" s="148" t="s">
        <v>73</v>
      </c>
      <c r="L23" s="149" t="s">
        <v>74</v>
      </c>
      <c r="W23" s="19"/>
      <c r="X23" s="19"/>
    </row>
    <row r="24" spans="2:25" ht="12" customHeight="1">
      <c r="B24" s="140" t="str">
        <f>IF( ISBLANK('03.Muestra'!$C13),"",'03.Muestra'!$C13)</f>
        <v>Firmas y certificados</v>
      </c>
      <c r="C24" s="140" t="str">
        <f>IF( ISBLANK('03.Muestra'!$E13),"",'03.Muestra'!$E13)</f>
        <v>https://sedejudicial.madrid.org/conozcalasede#views-row-2</v>
      </c>
      <c r="D24" s="164" t="s">
        <v>64</v>
      </c>
      <c r="E24" s="133" t="str">
        <f t="shared" si="0"/>
        <v/>
      </c>
      <c r="F24" s="19"/>
      <c r="G24" s="19"/>
      <c r="H24" s="19"/>
      <c r="I24" s="19"/>
      <c r="J24" s="19"/>
      <c r="K24" s="148" t="s">
        <v>75</v>
      </c>
      <c r="L24" s="149" t="s">
        <v>76</v>
      </c>
      <c r="M24" s="19"/>
      <c r="N24" s="19"/>
      <c r="O24" s="19"/>
      <c r="P24" s="19"/>
      <c r="Q24" s="19"/>
      <c r="R24" s="19"/>
      <c r="S24" s="19"/>
      <c r="T24" s="19"/>
      <c r="U24" s="19"/>
      <c r="V24" s="19"/>
      <c r="W24" s="19"/>
      <c r="X24" s="19"/>
    </row>
    <row r="25" spans="2:25" ht="12" customHeight="1">
      <c r="B25" s="140" t="str">
        <f>IF( ISBLANK('03.Muestra'!$C14),"",'03.Muestra'!$C14)</f>
        <v>Verificación</v>
      </c>
      <c r="C25" s="140" t="str">
        <f>IF( ISBLANK('03.Muestra'!$E14),"",'03.Muestra'!$E14)</f>
        <v>https://sedejudicial.madrid.org/conozcalasede#views-row-3</v>
      </c>
      <c r="D25" s="164" t="s">
        <v>64</v>
      </c>
      <c r="E25" s="133" t="str">
        <f t="shared" si="0"/>
        <v/>
      </c>
      <c r="F25" s="19"/>
      <c r="G25" s="19"/>
      <c r="H25" s="19"/>
      <c r="I25" s="19"/>
      <c r="J25" s="19"/>
      <c r="K25" s="19"/>
      <c r="L25" s="19"/>
      <c r="M25" s="19"/>
      <c r="N25" s="19"/>
      <c r="O25" s="19"/>
      <c r="P25" s="19"/>
      <c r="Q25" s="19"/>
      <c r="R25" s="19"/>
      <c r="S25" s="149"/>
      <c r="T25" s="19"/>
      <c r="U25" s="19"/>
      <c r="V25" s="19"/>
      <c r="W25" s="19"/>
      <c r="X25" s="19"/>
    </row>
    <row r="26" spans="2:25" ht="12" customHeight="1">
      <c r="B26" s="140" t="str">
        <f>IF( ISBLANK('03.Muestra'!$C15),"",'03.Muestra'!$C15)</f>
        <v>Sugerencias y quejas</v>
      </c>
      <c r="C26" s="140" t="str">
        <f>IF( ISBLANK('03.Muestra'!$E15),"",'03.Muestra'!$E15)</f>
        <v>https://sedejudicial.madrid.org/conozcalasede#views-row-10</v>
      </c>
      <c r="D26" s="164" t="s">
        <v>64</v>
      </c>
      <c r="E26" s="133" t="str">
        <f t="shared" si="0"/>
        <v/>
      </c>
      <c r="F26" s="19"/>
      <c r="G26" s="19"/>
      <c r="H26" s="19"/>
      <c r="I26" s="19"/>
      <c r="J26" s="19"/>
      <c r="K26" s="19"/>
      <c r="L26" s="19"/>
      <c r="M26" s="19"/>
      <c r="N26" s="19"/>
      <c r="O26" s="19"/>
      <c r="P26" s="19"/>
      <c r="Q26" s="19"/>
      <c r="R26" s="19"/>
      <c r="S26" s="149"/>
      <c r="T26" s="19"/>
      <c r="U26" s="19"/>
      <c r="V26" s="19"/>
      <c r="W26" s="19"/>
      <c r="X26" s="19"/>
    </row>
    <row r="27" spans="2:25" ht="12" customHeight="1">
      <c r="B27" s="140" t="str">
        <f>IF( ISBLANK('03.Muestra'!$C16),"",'03.Muestra'!$C16)</f>
        <v>Protección de datos</v>
      </c>
      <c r="C27" s="140" t="str">
        <f>IF( ISBLANK('03.Muestra'!$E16),"",'03.Muestra'!$E16)</f>
        <v>https://sedejudicial.madrid.org/conozcalasede#views-row-11</v>
      </c>
      <c r="D27" s="164" t="s">
        <v>64</v>
      </c>
      <c r="E27" s="133" t="str">
        <f t="shared" si="0"/>
        <v/>
      </c>
      <c r="F27" s="19"/>
      <c r="G27" s="19"/>
      <c r="H27" s="19"/>
      <c r="I27" s="19"/>
      <c r="J27" s="19"/>
      <c r="K27" s="19"/>
      <c r="L27" s="19"/>
      <c r="M27" s="19"/>
      <c r="N27" s="19"/>
      <c r="O27" s="19"/>
      <c r="P27" s="19"/>
      <c r="Q27" s="19"/>
      <c r="R27" s="19"/>
      <c r="S27" s="149"/>
      <c r="T27" s="19"/>
      <c r="U27" s="19"/>
      <c r="V27" s="19"/>
      <c r="W27" s="19"/>
      <c r="X27" s="19"/>
      <c r="Y27" s="19"/>
    </row>
    <row r="28" spans="2:25" ht="12" customHeight="1">
      <c r="B28" s="140" t="str">
        <f>IF( ISBLANK('03.Muestra'!$C17),"",'03.Muestra'!$C17)</f>
        <v>Apoderamiento Apud Acta</v>
      </c>
      <c r="C28" s="140" t="str">
        <f>IF( ISBLANK('03.Muestra'!$E17),"",'03.Muestra'!$E17)</f>
        <v>https://sedejudicial.madrid.org/tramitesyservicios#views-row-8</v>
      </c>
      <c r="D28" s="164" t="s">
        <v>64</v>
      </c>
      <c r="E28" s="133" t="str">
        <f t="shared" si="0"/>
        <v/>
      </c>
      <c r="F28" s="19"/>
      <c r="G28" s="19"/>
      <c r="H28" s="19"/>
      <c r="I28" s="19"/>
      <c r="J28" s="19"/>
      <c r="K28" s="19"/>
      <c r="L28" s="19"/>
      <c r="M28" s="19"/>
      <c r="N28" s="19"/>
      <c r="O28" s="19"/>
      <c r="P28" s="19"/>
      <c r="Q28" s="19"/>
      <c r="R28" s="19"/>
      <c r="S28" s="19"/>
      <c r="T28" s="19"/>
      <c r="U28" s="19"/>
      <c r="V28" s="19"/>
      <c r="W28" s="19"/>
      <c r="X28" s="19"/>
      <c r="Y28" s="19"/>
    </row>
    <row r="29" spans="2:25" ht="12" customHeight="1">
      <c r="B29" s="140" t="str">
        <f>IF( ISBLANK('03.Muestra'!$C18),"",'03.Muestra'!$C18)</f>
        <v>Presentación de escritos</v>
      </c>
      <c r="C29" s="140" t="str">
        <f>IF( ISBLANK('03.Muestra'!$E18),"",'03.Muestra'!$E18)</f>
        <v>https://sedejudicial.madrid.org/tramitesyservicios#views-row-13</v>
      </c>
      <c r="D29" s="164" t="s">
        <v>64</v>
      </c>
      <c r="E29" s="133" t="str">
        <f t="shared" si="0"/>
        <v/>
      </c>
      <c r="F29" s="19"/>
      <c r="G29" s="19"/>
      <c r="H29" s="19"/>
      <c r="I29" s="19"/>
      <c r="J29" s="19"/>
      <c r="K29" s="19"/>
      <c r="L29" s="19"/>
      <c r="M29" s="19"/>
      <c r="N29" s="19"/>
      <c r="O29" s="19"/>
      <c r="P29" s="19"/>
      <c r="Q29" s="19"/>
      <c r="R29" s="19"/>
      <c r="S29" s="19"/>
      <c r="T29" s="19"/>
      <c r="U29" s="19"/>
      <c r="V29" s="19"/>
      <c r="W29" s="19"/>
      <c r="X29" s="19"/>
      <c r="Y29" s="19"/>
    </row>
    <row r="30" spans="2:25" ht="12" customHeight="1">
      <c r="B30" s="140" t="str">
        <f>IF( ISBLANK('03.Muestra'!$C19),"",'03.Muestra'!$C19)</f>
        <v>Consulta de Asuntos Judiciales</v>
      </c>
      <c r="C30" s="140" t="str">
        <f>IF( ISBLANK('03.Muestra'!$E19),"",'03.Muestra'!$E19)</f>
        <v>https://sedejudicial.madrid.org/tramitesyservicios#views-row-14</v>
      </c>
      <c r="D30" s="164" t="s">
        <v>64</v>
      </c>
      <c r="E30" s="133" t="str">
        <f t="shared" si="0"/>
        <v/>
      </c>
      <c r="F30" s="19"/>
      <c r="G30" s="19"/>
      <c r="H30" s="19"/>
      <c r="I30" s="19"/>
      <c r="J30" s="19"/>
      <c r="K30" s="19"/>
      <c r="L30" s="19"/>
      <c r="M30" s="19"/>
      <c r="N30" s="19"/>
      <c r="O30" s="19"/>
      <c r="P30" s="19"/>
      <c r="Q30" s="19"/>
      <c r="R30" s="19"/>
      <c r="S30" s="19"/>
      <c r="T30" s="19"/>
      <c r="U30" s="19"/>
      <c r="V30" s="19"/>
      <c r="W30" s="19"/>
      <c r="X30" s="19"/>
      <c r="Y30" s="19"/>
    </row>
    <row r="31" spans="2:25" ht="12" customHeight="1">
      <c r="B31" s="140" t="str">
        <f>IF( ISBLANK('03.Muestra'!$C20),"",'03.Muestra'!$C20)</f>
        <v>Requisitos técnicos</v>
      </c>
      <c r="C31" s="140" t="str">
        <f>IF( ISBLANK('03.Muestra'!$E20),"",'03.Muestra'!$E20)</f>
        <v>https://sedejudicial.madrid.org/ayuda#views-row-18</v>
      </c>
      <c r="D31" s="164" t="s">
        <v>64</v>
      </c>
      <c r="E31" s="133" t="str">
        <f t="shared" si="0"/>
        <v/>
      </c>
      <c r="F31" s="19"/>
      <c r="G31" s="19"/>
      <c r="H31" s="19"/>
      <c r="I31" s="19"/>
      <c r="J31" s="19"/>
      <c r="K31" s="19"/>
      <c r="L31" s="19"/>
      <c r="M31" s="149"/>
      <c r="N31" s="19"/>
      <c r="O31" s="19"/>
      <c r="P31" s="19"/>
      <c r="Q31" s="19"/>
      <c r="R31" s="19"/>
      <c r="S31" s="19"/>
      <c r="T31" s="19"/>
      <c r="U31" s="19"/>
      <c r="V31" s="19"/>
      <c r="W31" s="19"/>
      <c r="X31" s="19"/>
      <c r="Y31" s="19"/>
    </row>
    <row r="32" spans="2:25" ht="12" customHeight="1">
      <c r="B32" s="140" t="str">
        <f>IF( ISBLANK('03.Muestra'!$C21),"",'03.Muestra'!$C21)</f>
        <v>Buscador</v>
      </c>
      <c r="C32" s="140" t="str">
        <f>IF( ISBLANK('03.Muestra'!$E21),"",'03.Muestra'!$E21)</f>
        <v>https://sedejudicial.madrid.org/search/node/prueba</v>
      </c>
      <c r="D32" s="164" t="s">
        <v>64</v>
      </c>
      <c r="E32" s="133" t="str">
        <f t="shared" si="0"/>
        <v/>
      </c>
      <c r="F32" s="19"/>
      <c r="G32" s="19"/>
      <c r="H32" s="19"/>
      <c r="I32" s="19"/>
      <c r="J32" s="19"/>
      <c r="K32" s="19"/>
      <c r="L32" s="19"/>
      <c r="M32" s="149"/>
      <c r="N32" s="19"/>
      <c r="O32" s="19"/>
      <c r="P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M33" s="14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
      </c>
      <c r="C36" s="140" t="str">
        <f>IF( ISBLANK('03.Muestra'!$E25),"",'03.Muestra'!$E25)</f>
        <v/>
      </c>
      <c r="D36" s="164" t="str">
        <f t="shared" ref="D36:D53" si="1">IF(AND(B36&lt;&gt;"",C36&lt;&gt;""),"N/T","")</f>
        <v/>
      </c>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
      </c>
      <c r="C37" s="140" t="str">
        <f>IF( ISBLANK('03.Muestra'!$E26),"",'03.Muestra'!$E26)</f>
        <v/>
      </c>
      <c r="D37" s="164" t="str">
        <f t="shared" si="1"/>
        <v/>
      </c>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si="1"/>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3" t="s">
        <v>63</v>
      </c>
      <c r="C56" s="27" t="s">
        <v>118</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https://sedejudicial.madrid.org/</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https://sedejudicial.madrid.org/conozcalasede</v>
      </c>
      <c r="D58" s="164" t="s">
        <v>73</v>
      </c>
      <c r="E58" s="133" t="str">
        <f t="shared" si="2"/>
        <v/>
      </c>
      <c r="F58" s="147">
        <f ca="1">COUNTIF($D57:INDIRECT("$D" &amp;  SUM(ROW()-1,'03.Muestra'!$D$45)-1),F57)</f>
        <v>0</v>
      </c>
      <c r="G58" s="147">
        <f ca="1">COUNTIF($D57:INDIRECT("$D" &amp;  SUM(ROW()-1,'03.Muestra'!$D$45)-1),G57)</f>
        <v>0</v>
      </c>
      <c r="H58" s="147">
        <f ca="1">COUNTIF($D57:INDIRECT("$D" &amp;  SUM(ROW()-1,'03.Muestra'!$D$45)-1),H57)</f>
        <v>14</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Tramites</v>
      </c>
      <c r="C59" s="140" t="str">
        <f>IF( ISBLANK('03.Muestra'!$E10),"",'03.Muestra'!$E10)</f>
        <v>https://sedejudicial.madrid.org/tramitesyservicios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https://sedejudicial.madrid.org/ayuda</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Carta de Derechos</v>
      </c>
      <c r="C61" s="140" t="str">
        <f>IF( ISBLANK('03.Muestra'!$E12),"",'03.Muestra'!$E12)</f>
        <v>https://sedejudicial.madrid.org/conozcalasede#views-row-9</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Firmas y certificados</v>
      </c>
      <c r="C62" s="140" t="str">
        <f>IF( ISBLANK('03.Muestra'!$E13),"",'03.Muestra'!$E13)</f>
        <v>https://sedejudicial.madrid.org/conozcalasede#views-row-2</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Verificación</v>
      </c>
      <c r="C63" s="140" t="str">
        <f>IF( ISBLANK('03.Muestra'!$E14),"",'03.Muestra'!$E14)</f>
        <v>https://sedejudicial.madrid.org/conozcalasede#views-row-3</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Sugerencias y quejas</v>
      </c>
      <c r="C64" s="140" t="str">
        <f>IF( ISBLANK('03.Muestra'!$E15),"",'03.Muestra'!$E15)</f>
        <v>https://sedejudicial.madrid.org/conozcalasede#views-row-10</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Protección de datos</v>
      </c>
      <c r="C65" s="140" t="str">
        <f>IF( ISBLANK('03.Muestra'!$E16),"",'03.Muestra'!$E16)</f>
        <v>https://sedejudicial.madrid.org/conozcalasede#views-row-11</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Apoderamiento Apud Acta</v>
      </c>
      <c r="C66" s="140" t="str">
        <f>IF( ISBLANK('03.Muestra'!$E17),"",'03.Muestra'!$E17)</f>
        <v>https://sedejudicial.madrid.org/tramitesyservicios#views-row-8</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Presentación de escritos</v>
      </c>
      <c r="C67" s="140" t="str">
        <f>IF( ISBLANK('03.Muestra'!$E18),"",'03.Muestra'!$E18)</f>
        <v>https://sedejudicial.madrid.org/tramitesyservicios#views-row-13</v>
      </c>
      <c r="D67" s="164" t="s">
        <v>73</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Consulta de Asuntos Judiciales</v>
      </c>
      <c r="C68" s="140" t="str">
        <f>IF( ISBLANK('03.Muestra'!$E19),"",'03.Muestra'!$E19)</f>
        <v>https://sedejudicial.madrid.org/tramitesyservicios#views-row-14</v>
      </c>
      <c r="D68" s="164" t="s">
        <v>73</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Requisitos técnicos</v>
      </c>
      <c r="C69" s="140" t="str">
        <f>IF( ISBLANK('03.Muestra'!$E20),"",'03.Muestra'!$E20)</f>
        <v>https://sedejudicial.madrid.org/ayuda#views-row-18</v>
      </c>
      <c r="D69" s="164" t="s">
        <v>73</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Buscador</v>
      </c>
      <c r="C70" s="140" t="str">
        <f>IF( ISBLANK('03.Muestra'!$E21),"",'03.Muestra'!$E21)</f>
        <v>https://sedejudicial.madrid.org/search/node/prueba</v>
      </c>
      <c r="D70" s="164" t="s">
        <v>73</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119</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https://sedejudicial.madrid.org/</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https://sedejudicial.madrid.org/conozcalasede</v>
      </c>
      <c r="D96" s="164" t="s">
        <v>73</v>
      </c>
      <c r="E96" s="133" t="str">
        <f t="shared" si="4"/>
        <v/>
      </c>
      <c r="F96" s="147">
        <f ca="1">COUNTIF($D95:INDIRECT("$D" &amp;  SUM(ROW()-1,'03.Muestra'!$D$45)-1),F95)</f>
        <v>0</v>
      </c>
      <c r="G96" s="147">
        <f ca="1">COUNTIF($D95:INDIRECT("$D" &amp;  SUM(ROW()-1,'03.Muestra'!$D$45)-1),G95)</f>
        <v>0</v>
      </c>
      <c r="H96" s="147">
        <f ca="1">COUNTIF($D95:INDIRECT("$D" &amp;  SUM(ROW()-1,'03.Muestra'!$D$45)-1),H95)</f>
        <v>14</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Tramites</v>
      </c>
      <c r="C97" s="140" t="str">
        <f>IF( ISBLANK('03.Muestra'!$E10),"",'03.Muestra'!$E10)</f>
        <v>https://sedejudicial.madrid.org/tramitesyservicios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https://sedejudicial.madrid.org/ayuda</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Carta de Derechos</v>
      </c>
      <c r="C99" s="140" t="str">
        <f>IF( ISBLANK('03.Muestra'!$E12),"",'03.Muestra'!$E12)</f>
        <v>https://sedejudicial.madrid.org/conozcalasede#views-row-9</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Firmas y certificados</v>
      </c>
      <c r="C100" s="140" t="str">
        <f>IF( ISBLANK('03.Muestra'!$E13),"",'03.Muestra'!$E13)</f>
        <v>https://sedejudicial.madrid.org/conozcalasede#views-row-2</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Verificación</v>
      </c>
      <c r="C101" s="140" t="str">
        <f>IF( ISBLANK('03.Muestra'!$E14),"",'03.Muestra'!$E14)</f>
        <v>https://sedejudicial.madrid.org/conozcalasede#views-row-3</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Sugerencias y quejas</v>
      </c>
      <c r="C102" s="140" t="str">
        <f>IF( ISBLANK('03.Muestra'!$E15),"",'03.Muestra'!$E15)</f>
        <v>https://sedejudicial.madrid.org/conozcalasede#views-row-10</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Protección de datos</v>
      </c>
      <c r="C103" s="140" t="str">
        <f>IF( ISBLANK('03.Muestra'!$E16),"",'03.Muestra'!$E16)</f>
        <v>https://sedejudicial.madrid.org/conozcalasede#views-row-11</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Apoderamiento Apud Acta</v>
      </c>
      <c r="C104" s="140" t="str">
        <f>IF( ISBLANK('03.Muestra'!$E17),"",'03.Muestra'!$E17)</f>
        <v>https://sedejudicial.madrid.org/tramitesyservicios#views-row-8</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Presentación de escritos</v>
      </c>
      <c r="C105" s="140" t="str">
        <f>IF( ISBLANK('03.Muestra'!$E18),"",'03.Muestra'!$E18)</f>
        <v>https://sedejudicial.madrid.org/tramitesyservicios#views-row-13</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Consulta de Asuntos Judiciales</v>
      </c>
      <c r="C106" s="140" t="str">
        <f>IF( ISBLANK('03.Muestra'!$E19),"",'03.Muestra'!$E19)</f>
        <v>https://sedejudicial.madrid.org/tramitesyservicios#views-row-14</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Requisitos técnicos</v>
      </c>
      <c r="C107" s="140" t="str">
        <f>IF( ISBLANK('03.Muestra'!$E20),"",'03.Muestra'!$E20)</f>
        <v>https://sedejudicial.madrid.org/ayuda#views-row-18</v>
      </c>
      <c r="D107" s="164" t="s">
        <v>73</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Buscador</v>
      </c>
      <c r="C108" s="140" t="str">
        <f>IF( ISBLANK('03.Muestra'!$E21),"",'03.Muestra'!$E21)</f>
        <v>https://sedejudicial.madrid.org/search/node/prueba</v>
      </c>
      <c r="D108" s="164" t="s">
        <v>73</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t="str">
        <f t="shared" ref="D113:D129" si="5">IF(AND(B113&lt;&gt;"",C113&lt;&gt;""),"N/T","")</f>
        <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si="5"/>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120</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https://sedejudicial.madrid.org/</v>
      </c>
      <c r="D133" s="164" t="s">
        <v>64</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Conozca la sede</v>
      </c>
      <c r="C134" s="140" t="str">
        <f>IF( ISBLANK('03.Muestra'!$E9),"",'03.Muestra'!$E9)</f>
        <v>https://sedejudicial.madrid.org/conozcalasede</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12</v>
      </c>
      <c r="I134" s="147">
        <f ca="1">COUNTIF($D133:INDIRECT("$D" &amp;  SUM(ROW()-1,'03.Muestra'!$D$45)-1),I133)</f>
        <v>2</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Tramites</v>
      </c>
      <c r="C135" s="140" t="str">
        <f>IF( ISBLANK('03.Muestra'!$E10),"",'03.Muestra'!$E10)</f>
        <v>https://sedejudicial.madrid.org/tramitesyservicios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Ayuda</v>
      </c>
      <c r="C136" s="140" t="str">
        <f>IF( ISBLANK('03.Muestra'!$E11),"",'03.Muestra'!$E11)</f>
        <v>https://sedejudicial.madrid.org/ayuda</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Carta de Derechos</v>
      </c>
      <c r="C137" s="140" t="str">
        <f>IF( ISBLANK('03.Muestra'!$E12),"",'03.Muestra'!$E12)</f>
        <v>https://sedejudicial.madrid.org/conozcalasede#views-row-9</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Firmas y certificados</v>
      </c>
      <c r="C138" s="140" t="str">
        <f>IF( ISBLANK('03.Muestra'!$E13),"",'03.Muestra'!$E13)</f>
        <v>https://sedejudicial.madrid.org/conozcalasede#views-row-2</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Verificación</v>
      </c>
      <c r="C139" s="140" t="str">
        <f>IF( ISBLANK('03.Muestra'!$E14),"",'03.Muestra'!$E14)</f>
        <v>https://sedejudicial.madrid.org/conozcalasede#views-row-3</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Sugerencias y quejas</v>
      </c>
      <c r="C140" s="140" t="str">
        <f>IF( ISBLANK('03.Muestra'!$E15),"",'03.Muestra'!$E15)</f>
        <v>https://sedejudicial.madrid.org/conozcalasede#views-row-10</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Protección de datos</v>
      </c>
      <c r="C141" s="140" t="str">
        <f>IF( ISBLANK('03.Muestra'!$E16),"",'03.Muestra'!$E16)</f>
        <v>https://sedejudicial.madrid.org/conozcalasede#views-row-11</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Apoderamiento Apud Acta</v>
      </c>
      <c r="C142" s="140" t="str">
        <f>IF( ISBLANK('03.Muestra'!$E17),"",'03.Muestra'!$E17)</f>
        <v>https://sedejudicial.madrid.org/tramitesyservicios#views-row-8</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Presentación de escritos</v>
      </c>
      <c r="C143" s="140" t="str">
        <f>IF( ISBLANK('03.Muestra'!$E18),"",'03.Muestra'!$E18)</f>
        <v>https://sedejudicial.madrid.org/tramitesyservicios#views-row-13</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Consulta de Asuntos Judiciales</v>
      </c>
      <c r="C144" s="140" t="str">
        <f>IF( ISBLANK('03.Muestra'!$E19),"",'03.Muestra'!$E19)</f>
        <v>https://sedejudicial.madrid.org/tramitesyservicios#views-row-14</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Requisitos técnicos</v>
      </c>
      <c r="C145" s="140" t="str">
        <f>IF( ISBLANK('03.Muestra'!$E20),"",'03.Muestra'!$E20)</f>
        <v>https://sedejudicial.madrid.org/ayuda#views-row-18</v>
      </c>
      <c r="D145" s="164" t="s">
        <v>73</v>
      </c>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Buscador</v>
      </c>
      <c r="C146" s="140" t="str">
        <f>IF( ISBLANK('03.Muestra'!$E21),"",'03.Muestra'!$E21)</f>
        <v>https://sedejudicial.madrid.org/search/node/prueba</v>
      </c>
      <c r="D146" s="164" t="s">
        <v>64</v>
      </c>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
      </c>
      <c r="C147" s="140" t="str">
        <f>IF( ISBLANK('03.Muestra'!$E22),"",'03.Muestra'!$E22)</f>
        <v/>
      </c>
      <c r="D147" s="164"/>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
      </c>
      <c r="C148" s="140" t="str">
        <f>IF( ISBLANK('03.Muestra'!$E23),"",'03.Muestra'!$E23)</f>
        <v/>
      </c>
      <c r="D148" s="164"/>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
      </c>
      <c r="C149" s="140" t="str">
        <f>IF( ISBLANK('03.Muestra'!$E24),"",'03.Muestra'!$E24)</f>
        <v/>
      </c>
      <c r="D149" s="164"/>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
      </c>
      <c r="C150" s="140" t="str">
        <f>IF( ISBLANK('03.Muestra'!$E25),"",'03.Muestra'!$E25)</f>
        <v/>
      </c>
      <c r="D150" s="164"/>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
      </c>
      <c r="C151" s="140" t="str">
        <f>IF( ISBLANK('03.Muestra'!$E26),"",'03.Muestra'!$E26)</f>
        <v/>
      </c>
      <c r="D151" s="164"/>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33" t="s">
        <v>63</v>
      </c>
      <c r="C170" s="27" t="s">
        <v>121</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https://sedejudicial.madrid.org/</v>
      </c>
      <c r="D171" s="164" t="s">
        <v>61</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Conozca la sede</v>
      </c>
      <c r="C172" s="140" t="str">
        <f>IF( ISBLANK('03.Muestra'!$E9),"",'03.Muestra'!$E9)</f>
        <v>https://sedejudicial.madrid.org/conozcalasede</v>
      </c>
      <c r="D172" s="164" t="s">
        <v>61</v>
      </c>
      <c r="E172" s="133" t="str">
        <f t="shared" si="8"/>
        <v/>
      </c>
      <c r="F172" s="147">
        <f ca="1">COUNTIF($D171:INDIRECT("$D" &amp;  SUM(ROW()-1,'03.Muestra'!$D$45)-1),F171)</f>
        <v>0</v>
      </c>
      <c r="G172" s="147">
        <f ca="1">COUNTIF($D171:INDIRECT("$D" &amp;  SUM(ROW()-1,'03.Muestra'!$D$45)-1),G171)</f>
        <v>0</v>
      </c>
      <c r="H172" s="147">
        <f ca="1">COUNTIF($D171:INDIRECT("$D" &amp;  SUM(ROW()-1,'03.Muestra'!$D$45)-1),H171)</f>
        <v>0</v>
      </c>
      <c r="I172" s="147">
        <f ca="1">COUNTIF($D171:INDIRECT("$D" &amp;  SUM(ROW()-1,'03.Muestra'!$D$45)-1),I171)</f>
        <v>0</v>
      </c>
      <c r="J172" s="147">
        <f ca="1">COUNTIF($D171:INDIRECT("$D" &amp;  SUM(ROW()-1,'03.Muestra'!$D$45)-1),J171)</f>
        <v>14</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Tramites</v>
      </c>
      <c r="C173" s="140" t="str">
        <f>IF( ISBLANK('03.Muestra'!$E10),"",'03.Muestra'!$E10)</f>
        <v>https://sedejudicial.madrid.org/tramitesyservicios</v>
      </c>
      <c r="D173" s="164" t="s">
        <v>61</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Ayuda</v>
      </c>
      <c r="C174" s="140" t="str">
        <f>IF( ISBLANK('03.Muestra'!$E11),"",'03.Muestra'!$E11)</f>
        <v>https://sedejudicial.madrid.org/ayuda</v>
      </c>
      <c r="D174" s="164" t="s">
        <v>61</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Carta de Derechos</v>
      </c>
      <c r="C175" s="140" t="str">
        <f>IF( ISBLANK('03.Muestra'!$E12),"",'03.Muestra'!$E12)</f>
        <v>https://sedejudicial.madrid.org/conozcalasede#views-row-9</v>
      </c>
      <c r="D175" s="164" t="s">
        <v>61</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Firmas y certificados</v>
      </c>
      <c r="C176" s="140" t="str">
        <f>IF( ISBLANK('03.Muestra'!$E13),"",'03.Muestra'!$E13)</f>
        <v>https://sedejudicial.madrid.org/conozcalasede#views-row-2</v>
      </c>
      <c r="D176" s="164" t="s">
        <v>61</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Verificación</v>
      </c>
      <c r="C177" s="140" t="str">
        <f>IF( ISBLANK('03.Muestra'!$E14),"",'03.Muestra'!$E14)</f>
        <v>https://sedejudicial.madrid.org/conozcalasede#views-row-3</v>
      </c>
      <c r="D177" s="164" t="s">
        <v>61</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Sugerencias y quejas</v>
      </c>
      <c r="C178" s="140" t="str">
        <f>IF( ISBLANK('03.Muestra'!$E15),"",'03.Muestra'!$E15)</f>
        <v>https://sedejudicial.madrid.org/conozcalasede#views-row-10</v>
      </c>
      <c r="D178" s="164" t="s">
        <v>61</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Protección de datos</v>
      </c>
      <c r="C179" s="140" t="str">
        <f>IF( ISBLANK('03.Muestra'!$E16),"",'03.Muestra'!$E16)</f>
        <v>https://sedejudicial.madrid.org/conozcalasede#views-row-11</v>
      </c>
      <c r="D179" s="164" t="s">
        <v>61</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Apoderamiento Apud Acta</v>
      </c>
      <c r="C180" s="140" t="str">
        <f>IF( ISBLANK('03.Muestra'!$E17),"",'03.Muestra'!$E17)</f>
        <v>https://sedejudicial.madrid.org/tramitesyservicios#views-row-8</v>
      </c>
      <c r="D180" s="164" t="s">
        <v>61</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Presentación de escritos</v>
      </c>
      <c r="C181" s="140" t="str">
        <f>IF( ISBLANK('03.Muestra'!$E18),"",'03.Muestra'!$E18)</f>
        <v>https://sedejudicial.madrid.org/tramitesyservicios#views-row-13</v>
      </c>
      <c r="D181" s="164" t="s">
        <v>61</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Consulta de Asuntos Judiciales</v>
      </c>
      <c r="C182" s="140" t="str">
        <f>IF( ISBLANK('03.Muestra'!$E19),"",'03.Muestra'!$E19)</f>
        <v>https://sedejudicial.madrid.org/tramitesyservicios#views-row-14</v>
      </c>
      <c r="D182" s="164" t="s">
        <v>61</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Requisitos técnicos</v>
      </c>
      <c r="C183" s="140" t="str">
        <f>IF( ISBLANK('03.Muestra'!$E20),"",'03.Muestra'!$E20)</f>
        <v>https://sedejudicial.madrid.org/ayuda#views-row-18</v>
      </c>
      <c r="D183" s="164" t="s">
        <v>61</v>
      </c>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Buscador</v>
      </c>
      <c r="C184" s="140" t="str">
        <f>IF( ISBLANK('03.Muestra'!$E21),"",'03.Muestra'!$E21)</f>
        <v>https://sedejudicial.madrid.org/search/node/prueba</v>
      </c>
      <c r="D184" s="164" t="s">
        <v>61</v>
      </c>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
      </c>
      <c r="C185" s="140" t="str">
        <f>IF( ISBLANK('03.Muestra'!$E22),"",'03.Muestra'!$E22)</f>
        <v/>
      </c>
      <c r="D185" s="164"/>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
      </c>
      <c r="C186" s="140" t="str">
        <f>IF( ISBLANK('03.Muestra'!$E23),"",'03.Muestra'!$E23)</f>
        <v/>
      </c>
      <c r="D186" s="164"/>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
      </c>
      <c r="C187" s="140" t="str">
        <f>IF( ISBLANK('03.Muestra'!$E24),"",'03.Muestra'!$E24)</f>
        <v/>
      </c>
      <c r="D187" s="164"/>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
      </c>
      <c r="C188" s="140" t="str">
        <f>IF( ISBLANK('03.Muestra'!$E25),"",'03.Muestra'!$E25)</f>
        <v/>
      </c>
      <c r="D188" s="164"/>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
      </c>
      <c r="C189" s="140" t="str">
        <f>IF( ISBLANK('03.Muestra'!$E26),"",'03.Muestra'!$E26)</f>
        <v/>
      </c>
      <c r="D189" s="164"/>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33" t="s">
        <v>63</v>
      </c>
      <c r="C208" s="27" t="s">
        <v>122</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https://sedejudicial.madrid.org/</v>
      </c>
      <c r="D209" s="164" t="s">
        <v>61</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Conozca la sede</v>
      </c>
      <c r="C210" s="140" t="str">
        <f>IF( ISBLANK('03.Muestra'!$E9),"",'03.Muestra'!$E9)</f>
        <v>https://sedejudicial.madrid.org/conozcalasede</v>
      </c>
      <c r="D210" s="164" t="s">
        <v>61</v>
      </c>
      <c r="E210" s="133" t="str">
        <f t="shared" si="10"/>
        <v/>
      </c>
      <c r="F210" s="147">
        <f ca="1">COUNTIF($D209:INDIRECT("$D" &amp;  SUM(ROW()-1,'03.Muestra'!$D$45)-1),F209)</f>
        <v>0</v>
      </c>
      <c r="G210" s="147">
        <f ca="1">COUNTIF($D209:INDIRECT("$D" &amp;  SUM(ROW()-1,'03.Muestra'!$D$45)-1),G209)</f>
        <v>0</v>
      </c>
      <c r="H210" s="147">
        <f ca="1">COUNTIF($D209:INDIRECT("$D" &amp;  SUM(ROW()-1,'03.Muestra'!$D$45)-1),H209)</f>
        <v>0</v>
      </c>
      <c r="I210" s="147">
        <f ca="1">COUNTIF($D209:INDIRECT("$D" &amp;  SUM(ROW()-1,'03.Muestra'!$D$45)-1),I209)</f>
        <v>0</v>
      </c>
      <c r="J210" s="147">
        <f ca="1">COUNTIF($D209:INDIRECT("$D" &amp;  SUM(ROW()-1,'03.Muestra'!$D$45)-1),J209)</f>
        <v>14</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Tramites</v>
      </c>
      <c r="C211" s="140" t="str">
        <f>IF( ISBLANK('03.Muestra'!$E10),"",'03.Muestra'!$E10)</f>
        <v>https://sedejudicial.madrid.org/tramitesyservicios</v>
      </c>
      <c r="D211" s="164" t="s">
        <v>61</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Ayuda</v>
      </c>
      <c r="C212" s="140" t="str">
        <f>IF( ISBLANK('03.Muestra'!$E11),"",'03.Muestra'!$E11)</f>
        <v>https://sedejudicial.madrid.org/ayuda</v>
      </c>
      <c r="D212" s="164" t="s">
        <v>61</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Carta de Derechos</v>
      </c>
      <c r="C213" s="140" t="str">
        <f>IF( ISBLANK('03.Muestra'!$E12),"",'03.Muestra'!$E12)</f>
        <v>https://sedejudicial.madrid.org/conozcalasede#views-row-9</v>
      </c>
      <c r="D213" s="164" t="s">
        <v>61</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Firmas y certificados</v>
      </c>
      <c r="C214" s="140" t="str">
        <f>IF( ISBLANK('03.Muestra'!$E13),"",'03.Muestra'!$E13)</f>
        <v>https://sedejudicial.madrid.org/conozcalasede#views-row-2</v>
      </c>
      <c r="D214" s="164" t="s">
        <v>61</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Verificación</v>
      </c>
      <c r="C215" s="140" t="str">
        <f>IF( ISBLANK('03.Muestra'!$E14),"",'03.Muestra'!$E14)</f>
        <v>https://sedejudicial.madrid.org/conozcalasede#views-row-3</v>
      </c>
      <c r="D215" s="164" t="s">
        <v>61</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Sugerencias y quejas</v>
      </c>
      <c r="C216" s="140" t="str">
        <f>IF( ISBLANK('03.Muestra'!$E15),"",'03.Muestra'!$E15)</f>
        <v>https://sedejudicial.madrid.org/conozcalasede#views-row-10</v>
      </c>
      <c r="D216" s="164" t="s">
        <v>61</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Protección de datos</v>
      </c>
      <c r="C217" s="140" t="str">
        <f>IF( ISBLANK('03.Muestra'!$E16),"",'03.Muestra'!$E16)</f>
        <v>https://sedejudicial.madrid.org/conozcalasede#views-row-11</v>
      </c>
      <c r="D217" s="164" t="s">
        <v>61</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Apoderamiento Apud Acta</v>
      </c>
      <c r="C218" s="140" t="str">
        <f>IF( ISBLANK('03.Muestra'!$E17),"",'03.Muestra'!$E17)</f>
        <v>https://sedejudicial.madrid.org/tramitesyservicios#views-row-8</v>
      </c>
      <c r="D218" s="164" t="s">
        <v>61</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Presentación de escritos</v>
      </c>
      <c r="C219" s="140" t="str">
        <f>IF( ISBLANK('03.Muestra'!$E18),"",'03.Muestra'!$E18)</f>
        <v>https://sedejudicial.madrid.org/tramitesyservicios#views-row-13</v>
      </c>
      <c r="D219" s="164" t="s">
        <v>61</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Consulta de Asuntos Judiciales</v>
      </c>
      <c r="C220" s="140" t="str">
        <f>IF( ISBLANK('03.Muestra'!$E19),"",'03.Muestra'!$E19)</f>
        <v>https://sedejudicial.madrid.org/tramitesyservicios#views-row-14</v>
      </c>
      <c r="D220" s="164" t="s">
        <v>61</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Requisitos técnicos</v>
      </c>
      <c r="C221" s="140" t="str">
        <f>IF( ISBLANK('03.Muestra'!$E20),"",'03.Muestra'!$E20)</f>
        <v>https://sedejudicial.madrid.org/ayuda#views-row-18</v>
      </c>
      <c r="D221" s="164" t="s">
        <v>61</v>
      </c>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Buscador</v>
      </c>
      <c r="C222" s="140" t="str">
        <f>IF( ISBLANK('03.Muestra'!$E21),"",'03.Muestra'!$E21)</f>
        <v>https://sedejudicial.madrid.org/search/node/prueba</v>
      </c>
      <c r="D222" s="164" t="s">
        <v>61</v>
      </c>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
      </c>
      <c r="C223" s="140" t="str">
        <f>IF( ISBLANK('03.Muestra'!$E22),"",'03.Muestra'!$E22)</f>
        <v/>
      </c>
      <c r="D223" s="164"/>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
      </c>
      <c r="C224" s="140" t="str">
        <f>IF( ISBLANK('03.Muestra'!$E23),"",'03.Muestra'!$E23)</f>
        <v/>
      </c>
      <c r="D224" s="164"/>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
      </c>
      <c r="C225" s="140" t="str">
        <f>IF( ISBLANK('03.Muestra'!$E24),"",'03.Muestra'!$E24)</f>
        <v/>
      </c>
      <c r="D225" s="164"/>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
      </c>
      <c r="C226" s="140" t="str">
        <f>IF( ISBLANK('03.Muestra'!$E25),"",'03.Muestra'!$E25)</f>
        <v/>
      </c>
      <c r="D226" s="164"/>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
      </c>
      <c r="C227" s="140" t="str">
        <f>IF( ISBLANK('03.Muestra'!$E26),"",'03.Muestra'!$E26)</f>
        <v/>
      </c>
      <c r="D227" s="164"/>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ref="D229:D243" si="11">IF(AND(B229&lt;&gt;"",C229&lt;&gt;""),"N/T","")</f>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123</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https://sedejudicial.madrid.org/</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Conozca la sede</v>
      </c>
      <c r="C248" s="140" t="str">
        <f>IF( ISBLANK('03.Muestra'!$E9),"",'03.Muestra'!$E9)</f>
        <v>https://sedejudicial.madrid.org/conozcalasede</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14</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Tramites</v>
      </c>
      <c r="C249" s="140" t="str">
        <f>IF( ISBLANK('03.Muestra'!$E10),"",'03.Muestra'!$E10)</f>
        <v>https://sedejudicial.madrid.org/tramitesyservicios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Ayuda</v>
      </c>
      <c r="C250" s="140" t="str">
        <f>IF( ISBLANK('03.Muestra'!$E11),"",'03.Muestra'!$E11)</f>
        <v>https://sedejudicial.madrid.org/ayuda</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Carta de Derechos</v>
      </c>
      <c r="C251" s="140" t="str">
        <f>IF( ISBLANK('03.Muestra'!$E12),"",'03.Muestra'!$E12)</f>
        <v>https://sedejudicial.madrid.org/conozcalasede#views-row-9</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Firmas y certificados</v>
      </c>
      <c r="C252" s="140" t="str">
        <f>IF( ISBLANK('03.Muestra'!$E13),"",'03.Muestra'!$E13)</f>
        <v>https://sedejudicial.madrid.org/conozcalasede#views-row-2</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Verificación</v>
      </c>
      <c r="C253" s="140" t="str">
        <f>IF( ISBLANK('03.Muestra'!$E14),"",'03.Muestra'!$E14)</f>
        <v>https://sedejudicial.madrid.org/conozcalasede#views-row-3</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Sugerencias y quejas</v>
      </c>
      <c r="C254" s="140" t="str">
        <f>IF( ISBLANK('03.Muestra'!$E15),"",'03.Muestra'!$E15)</f>
        <v>https://sedejudicial.madrid.org/conozcalasede#views-row-10</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Protección de datos</v>
      </c>
      <c r="C255" s="140" t="str">
        <f>IF( ISBLANK('03.Muestra'!$E16),"",'03.Muestra'!$E16)</f>
        <v>https://sedejudicial.madrid.org/conozcalasede#views-row-11</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Apoderamiento Apud Acta</v>
      </c>
      <c r="C256" s="140" t="str">
        <f>IF( ISBLANK('03.Muestra'!$E17),"",'03.Muestra'!$E17)</f>
        <v>https://sedejudicial.madrid.org/tramitesyservicios#views-row-8</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Presentación de escritos</v>
      </c>
      <c r="C257" s="140" t="str">
        <f>IF( ISBLANK('03.Muestra'!$E18),"",'03.Muestra'!$E18)</f>
        <v>https://sedejudicial.madrid.org/tramitesyservicios#views-row-13</v>
      </c>
      <c r="D257" s="164" t="s">
        <v>73</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Consulta de Asuntos Judiciales</v>
      </c>
      <c r="C258" s="140" t="str">
        <f>IF( ISBLANK('03.Muestra'!$E19),"",'03.Muestra'!$E19)</f>
        <v>https://sedejudicial.madrid.org/tramitesyservicios#views-row-14</v>
      </c>
      <c r="D258" s="164" t="s">
        <v>73</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Requisitos técnicos</v>
      </c>
      <c r="C259" s="140" t="str">
        <f>IF( ISBLANK('03.Muestra'!$E20),"",'03.Muestra'!$E20)</f>
        <v>https://sedejudicial.madrid.org/ayuda#views-row-18</v>
      </c>
      <c r="D259" s="164" t="s">
        <v>73</v>
      </c>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Buscador</v>
      </c>
      <c r="C260" s="140" t="str">
        <f>IF( ISBLANK('03.Muestra'!$E21),"",'03.Muestra'!$E21)</f>
        <v>https://sedejudicial.madrid.org/search/node/prueba</v>
      </c>
      <c r="D260" s="164" t="s">
        <v>73</v>
      </c>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
      </c>
      <c r="C261" s="140" t="str">
        <f>IF( ISBLANK('03.Muestra'!$E22),"",'03.Muestra'!$E22)</f>
        <v/>
      </c>
      <c r="D261" s="164"/>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
      </c>
      <c r="C262" s="140" t="str">
        <f>IF( ISBLANK('03.Muestra'!$E23),"",'03.Muestra'!$E23)</f>
        <v/>
      </c>
      <c r="D262" s="164"/>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
      </c>
      <c r="C263" s="140" t="str">
        <f>IF( ISBLANK('03.Muestra'!$E24),"",'03.Muestra'!$E24)</f>
        <v/>
      </c>
      <c r="D263" s="164"/>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
      </c>
      <c r="C264" s="140" t="str">
        <f>IF( ISBLANK('03.Muestra'!$E25),"",'03.Muestra'!$E25)</f>
        <v/>
      </c>
      <c r="D264" s="164"/>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
      </c>
      <c r="C265" s="140" t="str">
        <f>IF( ISBLANK('03.Muestra'!$E26),"",'03.Muestra'!$E26)</f>
        <v/>
      </c>
      <c r="D265" s="164"/>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ref="D271:D281" si="13">IF(AND(B271&lt;&gt;"",C271&lt;&gt;""),"N/T","")</f>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124</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https://sedejudicial.madrid.org/</v>
      </c>
      <c r="D285" s="164" t="s">
        <v>61</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Conozca la sede</v>
      </c>
      <c r="C286" s="140" t="str">
        <f>IF( ISBLANK('03.Muestra'!$E9),"",'03.Muestra'!$E9)</f>
        <v>https://sedejudicial.madrid.org/conozcalasede</v>
      </c>
      <c r="D286" s="164" t="s">
        <v>64</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1</v>
      </c>
      <c r="J286" s="147">
        <f ca="1">COUNTIF($D285:INDIRECT("$D" &amp;  SUM(ROW()-1,'03.Muestra'!$D$45)-1),J285)</f>
        <v>13</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Tramites</v>
      </c>
      <c r="C287" s="140" t="str">
        <f>IF( ISBLANK('03.Muestra'!$E10),"",'03.Muestra'!$E10)</f>
        <v>https://sedejudicial.madrid.org/tramitesyservicios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Ayuda</v>
      </c>
      <c r="C288" s="140" t="str">
        <f>IF( ISBLANK('03.Muestra'!$E11),"",'03.Muestra'!$E11)</f>
        <v>https://sedejudicial.madrid.org/ayuda</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Carta de Derechos</v>
      </c>
      <c r="C289" s="140" t="str">
        <f>IF( ISBLANK('03.Muestra'!$E12),"",'03.Muestra'!$E12)</f>
        <v>https://sedejudicial.madrid.org/conozcalasede#views-row-9</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Firmas y certificados</v>
      </c>
      <c r="C290" s="140" t="str">
        <f>IF( ISBLANK('03.Muestra'!$E13),"",'03.Muestra'!$E13)</f>
        <v>https://sedejudicial.madrid.org/conozcalasede#views-row-2</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Verificación</v>
      </c>
      <c r="C291" s="140" t="str">
        <f>IF( ISBLANK('03.Muestra'!$E14),"",'03.Muestra'!$E14)</f>
        <v>https://sedejudicial.madrid.org/conozcalasede#views-row-3</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Sugerencias y quejas</v>
      </c>
      <c r="C292" s="140" t="str">
        <f>IF( ISBLANK('03.Muestra'!$E15),"",'03.Muestra'!$E15)</f>
        <v>https://sedejudicial.madrid.org/conozcalasede#views-row-10</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Protección de datos</v>
      </c>
      <c r="C293" s="140" t="str">
        <f>IF( ISBLANK('03.Muestra'!$E16),"",'03.Muestra'!$E16)</f>
        <v>https://sedejudicial.madrid.org/conozcalasede#views-row-11</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Apoderamiento Apud Acta</v>
      </c>
      <c r="C294" s="140" t="str">
        <f>IF( ISBLANK('03.Muestra'!$E17),"",'03.Muestra'!$E17)</f>
        <v>https://sedejudicial.madrid.org/tramitesyservicios#views-row-8</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Presentación de escritos</v>
      </c>
      <c r="C295" s="140" t="str">
        <f>IF( ISBLANK('03.Muestra'!$E18),"",'03.Muestra'!$E18)</f>
        <v>https://sedejudicial.madrid.org/tramitesyservicios#views-row-13</v>
      </c>
      <c r="D295" s="164" t="s">
        <v>61</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Consulta de Asuntos Judiciales</v>
      </c>
      <c r="C296" s="140" t="str">
        <f>IF( ISBLANK('03.Muestra'!$E19),"",'03.Muestra'!$E19)</f>
        <v>https://sedejudicial.madrid.org/tramitesyservicios#views-row-14</v>
      </c>
      <c r="D296" s="164" t="s">
        <v>61</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Requisitos técnicos</v>
      </c>
      <c r="C297" s="140" t="str">
        <f>IF( ISBLANK('03.Muestra'!$E20),"",'03.Muestra'!$E20)</f>
        <v>https://sedejudicial.madrid.org/ayuda#views-row-18</v>
      </c>
      <c r="D297" s="164" t="s">
        <v>61</v>
      </c>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Buscador</v>
      </c>
      <c r="C298" s="140" t="str">
        <f>IF( ISBLANK('03.Muestra'!$E21),"",'03.Muestra'!$E21)</f>
        <v>https://sedejudicial.madrid.org/search/node/prueba</v>
      </c>
      <c r="D298" s="164" t="s">
        <v>61</v>
      </c>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
      </c>
      <c r="C299" s="140" t="str">
        <f>IF( ISBLANK('03.Muestra'!$E22),"",'03.Muestra'!$E22)</f>
        <v/>
      </c>
      <c r="D299" s="164"/>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
      </c>
      <c r="C300" s="140" t="str">
        <f>IF( ISBLANK('03.Muestra'!$E23),"",'03.Muestra'!$E23)</f>
        <v/>
      </c>
      <c r="D300" s="164"/>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
      </c>
      <c r="C301" s="140" t="str">
        <f>IF( ISBLANK('03.Muestra'!$E24),"",'03.Muestra'!$E24)</f>
        <v/>
      </c>
      <c r="D301" s="164"/>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
      </c>
      <c r="C302" s="140" t="str">
        <f>IF( ISBLANK('03.Muestra'!$E25),"",'03.Muestra'!$E25)</f>
        <v/>
      </c>
      <c r="D302" s="164"/>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
      </c>
      <c r="C303" s="140" t="str">
        <f>IF( ISBLANK('03.Muestra'!$E26),"",'03.Muestra'!$E26)</f>
        <v/>
      </c>
      <c r="D303" s="164"/>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ref="D305:D319" si="15">IF(AND(B305&lt;&gt;"",C305&lt;&gt;""),"N/T","")</f>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33" t="s">
        <v>63</v>
      </c>
      <c r="C322" s="27" t="s">
        <v>125</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https://sedejudicial.madrid.org/</v>
      </c>
      <c r="D323" s="164" t="s">
        <v>73</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Conozca la sede</v>
      </c>
      <c r="C324" s="140" t="str">
        <f>IF( ISBLANK('03.Muestra'!$E9),"",'03.Muestra'!$E9)</f>
        <v>https://sedejudicial.madrid.org/conozcalasede</v>
      </c>
      <c r="D324" s="164" t="s">
        <v>73</v>
      </c>
      <c r="E324" s="133" t="str">
        <f t="shared" si="16"/>
        <v/>
      </c>
      <c r="F324" s="147">
        <f ca="1">COUNTIF($D323:INDIRECT("$D" &amp;  SUM(ROW()-1,'03.Muestra'!$D$45)-1),F323)</f>
        <v>0</v>
      </c>
      <c r="G324" s="147">
        <f ca="1">COUNTIF($D323:INDIRECT("$D" &amp;  SUM(ROW()-1,'03.Muestra'!$D$45)-1),G323)</f>
        <v>0</v>
      </c>
      <c r="H324" s="147">
        <f ca="1">COUNTIF($D323:INDIRECT("$D" &amp;  SUM(ROW()-1,'03.Muestra'!$D$45)-1),H323)</f>
        <v>14</v>
      </c>
      <c r="I324" s="147">
        <f ca="1">COUNTIF($D323:INDIRECT("$D" &amp;  SUM(ROW()-1,'03.Muestra'!$D$45)-1),I323)</f>
        <v>0</v>
      </c>
      <c r="J324" s="147">
        <f ca="1">COUNTIF($D323:INDIRECT("$D" &amp;  SUM(ROW()-1,'03.Muestra'!$D$45)-1),J323)</f>
        <v>0</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Tramites</v>
      </c>
      <c r="C325" s="140" t="str">
        <f>IF( ISBLANK('03.Muestra'!$E10),"",'03.Muestra'!$E10)</f>
        <v>https://sedejudicial.madrid.org/tramitesyservicios</v>
      </c>
      <c r="D325" s="164" t="s">
        <v>73</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Ayuda</v>
      </c>
      <c r="C326" s="140" t="str">
        <f>IF( ISBLANK('03.Muestra'!$E11),"",'03.Muestra'!$E11)</f>
        <v>https://sedejudicial.madrid.org/ayuda</v>
      </c>
      <c r="D326" s="164" t="s">
        <v>73</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Carta de Derechos</v>
      </c>
      <c r="C327" s="140" t="str">
        <f>IF( ISBLANK('03.Muestra'!$E12),"",'03.Muestra'!$E12)</f>
        <v>https://sedejudicial.madrid.org/conozcalasede#views-row-9</v>
      </c>
      <c r="D327" s="164" t="s">
        <v>73</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Firmas y certificados</v>
      </c>
      <c r="C328" s="140" t="str">
        <f>IF( ISBLANK('03.Muestra'!$E13),"",'03.Muestra'!$E13)</f>
        <v>https://sedejudicial.madrid.org/conozcalasede#views-row-2</v>
      </c>
      <c r="D328" s="164" t="s">
        <v>73</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Verificación</v>
      </c>
      <c r="C329" s="140" t="str">
        <f>IF( ISBLANK('03.Muestra'!$E14),"",'03.Muestra'!$E14)</f>
        <v>https://sedejudicial.madrid.org/conozcalasede#views-row-3</v>
      </c>
      <c r="D329" s="164" t="s">
        <v>73</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Sugerencias y quejas</v>
      </c>
      <c r="C330" s="140" t="str">
        <f>IF( ISBLANK('03.Muestra'!$E15),"",'03.Muestra'!$E15)</f>
        <v>https://sedejudicial.madrid.org/conozcalasede#views-row-10</v>
      </c>
      <c r="D330" s="164" t="s">
        <v>73</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Protección de datos</v>
      </c>
      <c r="C331" s="140" t="str">
        <f>IF( ISBLANK('03.Muestra'!$E16),"",'03.Muestra'!$E16)</f>
        <v>https://sedejudicial.madrid.org/conozcalasede#views-row-11</v>
      </c>
      <c r="D331" s="164" t="s">
        <v>73</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Apoderamiento Apud Acta</v>
      </c>
      <c r="C332" s="140" t="str">
        <f>IF( ISBLANK('03.Muestra'!$E17),"",'03.Muestra'!$E17)</f>
        <v>https://sedejudicial.madrid.org/tramitesyservicios#views-row-8</v>
      </c>
      <c r="D332" s="164" t="s">
        <v>73</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Presentación de escritos</v>
      </c>
      <c r="C333" s="140" t="str">
        <f>IF( ISBLANK('03.Muestra'!$E18),"",'03.Muestra'!$E18)</f>
        <v>https://sedejudicial.madrid.org/tramitesyservicios#views-row-13</v>
      </c>
      <c r="D333" s="164" t="s">
        <v>73</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Consulta de Asuntos Judiciales</v>
      </c>
      <c r="C334" s="140" t="str">
        <f>IF( ISBLANK('03.Muestra'!$E19),"",'03.Muestra'!$E19)</f>
        <v>https://sedejudicial.madrid.org/tramitesyservicios#views-row-14</v>
      </c>
      <c r="D334" s="164" t="s">
        <v>73</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Requisitos técnicos</v>
      </c>
      <c r="C335" s="140" t="str">
        <f>IF( ISBLANK('03.Muestra'!$E20),"",'03.Muestra'!$E20)</f>
        <v>https://sedejudicial.madrid.org/ayuda#views-row-18</v>
      </c>
      <c r="D335" s="164" t="s">
        <v>73</v>
      </c>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Buscador</v>
      </c>
      <c r="C336" s="140" t="str">
        <f>IF( ISBLANK('03.Muestra'!$E21),"",'03.Muestra'!$E21)</f>
        <v>https://sedejudicial.madrid.org/search/node/prueba</v>
      </c>
      <c r="D336" s="164" t="s">
        <v>73</v>
      </c>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
      </c>
      <c r="C337" s="140" t="str">
        <f>IF( ISBLANK('03.Muestra'!$E22),"",'03.Muestra'!$E22)</f>
        <v/>
      </c>
      <c r="D337" s="164"/>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
      </c>
      <c r="C338" s="140" t="str">
        <f>IF( ISBLANK('03.Muestra'!$E23),"",'03.Muestra'!$E23)</f>
        <v/>
      </c>
      <c r="D338" s="164"/>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
      </c>
      <c r="C339" s="140" t="str">
        <f>IF( ISBLANK('03.Muestra'!$E24),"",'03.Muestra'!$E24)</f>
        <v/>
      </c>
      <c r="D339" s="164"/>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
      </c>
      <c r="C340" s="140" t="str">
        <f>IF( ISBLANK('03.Muestra'!$E25),"",'03.Muestra'!$E25)</f>
        <v/>
      </c>
      <c r="D340" s="164"/>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
      </c>
      <c r="C341" s="140" t="str">
        <f>IF( ISBLANK('03.Muestra'!$E26),"",'03.Muestra'!$E26)</f>
        <v/>
      </c>
      <c r="D341" s="164"/>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ref="D343:D357" si="17">IF(AND(B343&lt;&gt;"",C343&lt;&gt;""),"N/T","")</f>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33" t="s">
        <v>63</v>
      </c>
      <c r="C360" s="27" t="s">
        <v>126</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https://sedejudicial.madrid.org/</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Conozca la sede</v>
      </c>
      <c r="C362" s="140" t="str">
        <f>IF( ISBLANK('03.Muestra'!$E9),"",'03.Muestra'!$E9)</f>
        <v>https://sedejudicial.madrid.org/conozcalasede</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14</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Tramites</v>
      </c>
      <c r="C363" s="140" t="str">
        <f>IF( ISBLANK('03.Muestra'!$E10),"",'03.Muestra'!$E10)</f>
        <v>https://sedejudicial.madrid.org/tramitesyservicios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Ayuda</v>
      </c>
      <c r="C364" s="140" t="str">
        <f>IF( ISBLANK('03.Muestra'!$E11),"",'03.Muestra'!$E11)</f>
        <v>https://sedejudicial.madrid.org/ayuda</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Carta de Derechos</v>
      </c>
      <c r="C365" s="140" t="str">
        <f>IF( ISBLANK('03.Muestra'!$E12),"",'03.Muestra'!$E12)</f>
        <v>https://sedejudicial.madrid.org/conozcalasede#views-row-9</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Firmas y certificados</v>
      </c>
      <c r="C366" s="140" t="str">
        <f>IF( ISBLANK('03.Muestra'!$E13),"",'03.Muestra'!$E13)</f>
        <v>https://sedejudicial.madrid.org/conozcalasede#views-row-2</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Verificación</v>
      </c>
      <c r="C367" s="140" t="str">
        <f>IF( ISBLANK('03.Muestra'!$E14),"",'03.Muestra'!$E14)</f>
        <v>https://sedejudicial.madrid.org/conozcalasede#views-row-3</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Sugerencias y quejas</v>
      </c>
      <c r="C368" s="140" t="str">
        <f>IF( ISBLANK('03.Muestra'!$E15),"",'03.Muestra'!$E15)</f>
        <v>https://sedejudicial.madrid.org/conozcalasede#views-row-10</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Protección de datos</v>
      </c>
      <c r="C369" s="140" t="str">
        <f>IF( ISBLANK('03.Muestra'!$E16),"",'03.Muestra'!$E16)</f>
        <v>https://sedejudicial.madrid.org/conozcalasede#views-row-11</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Apoderamiento Apud Acta</v>
      </c>
      <c r="C370" s="140" t="str">
        <f>IF( ISBLANK('03.Muestra'!$E17),"",'03.Muestra'!$E17)</f>
        <v>https://sedejudicial.madrid.org/tramitesyservicios#views-row-8</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Presentación de escritos</v>
      </c>
      <c r="C371" s="140" t="str">
        <f>IF( ISBLANK('03.Muestra'!$E18),"",'03.Muestra'!$E18)</f>
        <v>https://sedejudicial.madrid.org/tramitesyservicios#views-row-13</v>
      </c>
      <c r="D371" s="164" t="s">
        <v>73</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Consulta de Asuntos Judiciales</v>
      </c>
      <c r="C372" s="140" t="str">
        <f>IF( ISBLANK('03.Muestra'!$E19),"",'03.Muestra'!$E19)</f>
        <v>https://sedejudicial.madrid.org/tramitesyservicios#views-row-14</v>
      </c>
      <c r="D372" s="164" t="s">
        <v>73</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Requisitos técnicos</v>
      </c>
      <c r="C373" s="140" t="str">
        <f>IF( ISBLANK('03.Muestra'!$E20),"",'03.Muestra'!$E20)</f>
        <v>https://sedejudicial.madrid.org/ayuda#views-row-18</v>
      </c>
      <c r="D373" s="164" t="s">
        <v>73</v>
      </c>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Buscador</v>
      </c>
      <c r="C374" s="140" t="str">
        <f>IF( ISBLANK('03.Muestra'!$E21),"",'03.Muestra'!$E21)</f>
        <v>https://sedejudicial.madrid.org/search/node/prueba</v>
      </c>
      <c r="D374" s="164" t="s">
        <v>73</v>
      </c>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
      </c>
      <c r="C375" s="140" t="str">
        <f>IF( ISBLANK('03.Muestra'!$E22),"",'03.Muestra'!$E22)</f>
        <v/>
      </c>
      <c r="D375" s="164"/>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
      </c>
      <c r="C376" s="140" t="str">
        <f>IF( ISBLANK('03.Muestra'!$E23),"",'03.Muestra'!$E23)</f>
        <v/>
      </c>
      <c r="D376" s="164"/>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
      </c>
      <c r="C377" s="140" t="str">
        <f>IF( ISBLANK('03.Muestra'!$E24),"",'03.Muestra'!$E24)</f>
        <v/>
      </c>
      <c r="D377" s="164"/>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
      </c>
      <c r="C378" s="140" t="str">
        <f>IF( ISBLANK('03.Muestra'!$E25),"",'03.Muestra'!$E25)</f>
        <v/>
      </c>
      <c r="D378" s="164"/>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
      </c>
      <c r="C379" s="140" t="str">
        <f>IF( ISBLANK('03.Muestra'!$E26),"",'03.Muestra'!$E26)</f>
        <v/>
      </c>
      <c r="D379" s="164" t="str">
        <f t="shared" ref="D379:D395" si="19">IF(AND(B379&lt;&gt;"",C379&lt;&gt;""),"N/T","")</f>
        <v/>
      </c>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si="19"/>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33"/>
      <c r="E526" s="19"/>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33"/>
      <c r="E527" s="19"/>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33"/>
      <c r="E528" s="19"/>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33"/>
      <c r="E529" s="19"/>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33"/>
      <c r="E530" s="19"/>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33"/>
      <c r="E531" s="19"/>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33"/>
      <c r="E532" s="19"/>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33"/>
      <c r="E533" s="19"/>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33"/>
      <c r="E534" s="19"/>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33"/>
      <c r="E535" s="19"/>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33"/>
      <c r="E536" s="19"/>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33"/>
      <c r="E537" s="19"/>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33"/>
      <c r="E538" s="19"/>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33"/>
      <c r="E539" s="19"/>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33"/>
      <c r="E540" s="19"/>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33"/>
      <c r="E541" s="19"/>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33"/>
      <c r="E542" s="19"/>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33"/>
      <c r="E543" s="19"/>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33"/>
      <c r="E544" s="19"/>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33"/>
      <c r="E545" s="19"/>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33"/>
      <c r="E546" s="19"/>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33"/>
      <c r="E547" s="19"/>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33"/>
      <c r="E549" s="19"/>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33"/>
      <c r="E550" s="19"/>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33"/>
      <c r="E551" s="19"/>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33"/>
      <c r="E552" s="19"/>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33"/>
      <c r="E553" s="19"/>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33"/>
      <c r="E554" s="19"/>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33"/>
      <c r="E555" s="19"/>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33"/>
      <c r="E556" s="19"/>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33"/>
      <c r="E557" s="19"/>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33"/>
      <c r="E558" s="19"/>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33"/>
      <c r="E559" s="19"/>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33"/>
      <c r="E560" s="19"/>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33"/>
      <c r="E561" s="19"/>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33"/>
      <c r="E562" s="19"/>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33"/>
      <c r="E563" s="19"/>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33"/>
      <c r="E564" s="19"/>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33"/>
      <c r="E565" s="19"/>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33"/>
      <c r="E566" s="19"/>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33"/>
      <c r="E567" s="19"/>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33"/>
      <c r="E568" s="19"/>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33"/>
      <c r="E569" s="19"/>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33"/>
      <c r="E570" s="19"/>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33"/>
      <c r="E571" s="19"/>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33"/>
      <c r="E572" s="19"/>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33"/>
      <c r="E573" s="19"/>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33"/>
      <c r="E574" s="19"/>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33"/>
      <c r="E575" s="19"/>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33"/>
      <c r="E576" s="19"/>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33"/>
      <c r="E577" s="19"/>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33"/>
      <c r="E578" s="19"/>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33"/>
      <c r="E579" s="19"/>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33"/>
      <c r="E580" s="19"/>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33"/>
      <c r="E581" s="19"/>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33"/>
      <c r="E582" s="19"/>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33"/>
      <c r="E583" s="19"/>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33"/>
      <c r="E584" s="19"/>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33"/>
      <c r="E585" s="19"/>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33"/>
      <c r="E588" s="19"/>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33"/>
      <c r="E589" s="19"/>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33"/>
      <c r="E590" s="19"/>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33"/>
      <c r="E591" s="19"/>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33"/>
      <c r="E592" s="19"/>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33"/>
      <c r="E593" s="19"/>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33"/>
      <c r="E594" s="19"/>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33"/>
      <c r="E595" s="19"/>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33"/>
      <c r="E596" s="19"/>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33"/>
      <c r="E597" s="19"/>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33"/>
      <c r="E598" s="19"/>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33"/>
      <c r="E599" s="19"/>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33"/>
      <c r="E600" s="19"/>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33"/>
      <c r="E601" s="19"/>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33"/>
      <c r="E602" s="19"/>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33"/>
      <c r="E603" s="19"/>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33"/>
      <c r="E604" s="19"/>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33"/>
      <c r="E605" s="19"/>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33"/>
      <c r="E606" s="19"/>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33"/>
      <c r="E607" s="19"/>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33"/>
      <c r="E608" s="19"/>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33"/>
      <c r="E609" s="19"/>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33"/>
      <c r="E610" s="19"/>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33"/>
      <c r="E611" s="19"/>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33"/>
      <c r="E612" s="19"/>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33"/>
      <c r="E613" s="19"/>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33"/>
      <c r="E614" s="19"/>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33"/>
      <c r="E615" s="19"/>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33"/>
      <c r="E616" s="19"/>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33"/>
      <c r="E617" s="19"/>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33"/>
      <c r="E618" s="19"/>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33"/>
      <c r="E619" s="19"/>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33"/>
      <c r="E620" s="19"/>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33"/>
      <c r="E621" s="19"/>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33"/>
      <c r="E622" s="19"/>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33"/>
      <c r="E623" s="19"/>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9"/>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33"/>
      <c r="E626" s="19"/>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33"/>
      <c r="E627" s="19"/>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33"/>
      <c r="E628" s="19"/>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33"/>
      <c r="E629" s="19"/>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33"/>
      <c r="E630" s="19"/>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33"/>
      <c r="E631" s="19"/>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33"/>
      <c r="E632" s="19"/>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33"/>
      <c r="E633" s="19"/>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33"/>
      <c r="E634" s="19"/>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33"/>
      <c r="E635" s="19"/>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33"/>
      <c r="E636" s="19"/>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33"/>
      <c r="E637" s="19"/>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33"/>
      <c r="E638" s="19"/>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33"/>
      <c r="E639" s="19"/>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33"/>
      <c r="E640" s="19"/>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33"/>
      <c r="E641" s="19"/>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33"/>
      <c r="E642" s="19"/>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33"/>
      <c r="E643" s="19"/>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33"/>
      <c r="E644" s="19"/>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33"/>
      <c r="E645" s="19"/>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33"/>
      <c r="E646" s="19"/>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33"/>
      <c r="E647" s="19"/>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33"/>
      <c r="E648" s="19"/>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33"/>
      <c r="E649" s="19"/>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33"/>
      <c r="E650" s="19"/>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33"/>
      <c r="E651" s="19"/>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33"/>
      <c r="E652" s="19"/>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33"/>
      <c r="E653" s="19"/>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33"/>
      <c r="E654" s="19"/>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33"/>
      <c r="E655" s="19"/>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33"/>
      <c r="E656" s="19"/>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33"/>
      <c r="E657" s="19"/>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33"/>
      <c r="E658" s="19"/>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33"/>
      <c r="E659" s="19"/>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33"/>
      <c r="E660" s="19"/>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33"/>
      <c r="E661" s="19"/>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9"/>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E133:E167 E171:E205 E209:E243 E247:E281 E285:E319 E323:E357 E361:E395">
    <cfRule type="cellIs" dxfId="102" priority="68" operator="equal">
      <formula>"ERR"</formula>
    </cfRule>
  </conditionalFormatting>
  <conditionalFormatting sqref="D19:D53 D57:D91 D95:D129 D133:D167 D171:D205 D209:D243 D247:D281 D285:D319 D323:D357 D361:D395">
    <cfRule type="expression" dxfId="101" priority="62" stopIfTrue="1">
      <formula>ISBLANK(D19)</formula>
    </cfRule>
    <cfRule type="cellIs" dxfId="100" priority="63" stopIfTrue="1" operator="equal">
      <formula>"Pasa"</formula>
    </cfRule>
    <cfRule type="cellIs" dxfId="99" priority="64" stopIfTrue="1" operator="equal">
      <formula>"Falla"</formula>
    </cfRule>
    <cfRule type="cellIs" dxfId="98" priority="65" stopIfTrue="1" operator="equal">
      <formula>"N/A"</formula>
    </cfRule>
    <cfRule type="cellIs" dxfId="97" priority="66" stopIfTrue="1" operator="equal">
      <formula>"N/T"</formula>
    </cfRule>
    <cfRule type="cellIs" dxfId="96" priority="67" stopIfTrue="1" operator="equal">
      <formula>"N/D"</formula>
    </cfRule>
  </conditionalFormatting>
  <conditionalFormatting sqref="F19:J19">
    <cfRule type="expression" dxfId="95" priority="55" stopIfTrue="1">
      <formula>ISBLANK(F19)</formula>
    </cfRule>
    <cfRule type="cellIs" dxfId="94" priority="56" stopIfTrue="1" operator="equal">
      <formula>"Pasa"</formula>
    </cfRule>
    <cfRule type="cellIs" dxfId="93" priority="57" stopIfTrue="1" operator="equal">
      <formula>"Falla"</formula>
    </cfRule>
    <cfRule type="cellIs" dxfId="92" priority="58" stopIfTrue="1" operator="equal">
      <formula>"N/A"</formula>
    </cfRule>
    <cfRule type="cellIs" dxfId="91" priority="59" stopIfTrue="1" operator="equal">
      <formula>"N/T"</formula>
    </cfRule>
    <cfRule type="cellIs" dxfId="90" priority="60" stopIfTrue="1" operator="equal">
      <formula>"N/D"</formula>
    </cfRule>
  </conditionalFormatting>
  <conditionalFormatting sqref="F57:J57">
    <cfRule type="expression" dxfId="89" priority="49" stopIfTrue="1">
      <formula>ISBLANK(F57)</formula>
    </cfRule>
    <cfRule type="cellIs" dxfId="88" priority="50" stopIfTrue="1" operator="equal">
      <formula>"Pasa"</formula>
    </cfRule>
    <cfRule type="cellIs" dxfId="87" priority="51" stopIfTrue="1" operator="equal">
      <formula>"Falla"</formula>
    </cfRule>
    <cfRule type="cellIs" dxfId="86" priority="52" stopIfTrue="1" operator="equal">
      <formula>"N/A"</formula>
    </cfRule>
    <cfRule type="cellIs" dxfId="85" priority="53" stopIfTrue="1" operator="equal">
      <formula>"N/T"</formula>
    </cfRule>
    <cfRule type="cellIs" dxfId="84" priority="54" stopIfTrue="1" operator="equal">
      <formula>"N/D"</formula>
    </cfRule>
  </conditionalFormatting>
  <conditionalFormatting sqref="F95:J95">
    <cfRule type="expression" dxfId="83" priority="43" stopIfTrue="1">
      <formula>ISBLANK(F95)</formula>
    </cfRule>
    <cfRule type="cellIs" dxfId="82" priority="44" stopIfTrue="1" operator="equal">
      <formula>"Pasa"</formula>
    </cfRule>
    <cfRule type="cellIs" dxfId="81" priority="45" stopIfTrue="1" operator="equal">
      <formula>"Falla"</formula>
    </cfRule>
    <cfRule type="cellIs" dxfId="80" priority="46" stopIfTrue="1" operator="equal">
      <formula>"N/A"</formula>
    </cfRule>
    <cfRule type="cellIs" dxfId="79" priority="47" stopIfTrue="1" operator="equal">
      <formula>"N/T"</formula>
    </cfRule>
    <cfRule type="cellIs" dxfId="78" priority="48" stopIfTrue="1" operator="equal">
      <formula>"N/D"</formula>
    </cfRule>
  </conditionalFormatting>
  <conditionalFormatting sqref="F133:J133">
    <cfRule type="expression" dxfId="77" priority="37" stopIfTrue="1">
      <formula>ISBLANK(F133)</formula>
    </cfRule>
    <cfRule type="cellIs" dxfId="76" priority="38" stopIfTrue="1" operator="equal">
      <formula>"Pasa"</formula>
    </cfRule>
    <cfRule type="cellIs" dxfId="75" priority="39" stopIfTrue="1" operator="equal">
      <formula>"Falla"</formula>
    </cfRule>
    <cfRule type="cellIs" dxfId="74" priority="40" stopIfTrue="1" operator="equal">
      <formula>"N/A"</formula>
    </cfRule>
    <cfRule type="cellIs" dxfId="73" priority="41" stopIfTrue="1" operator="equal">
      <formula>"N/T"</formula>
    </cfRule>
    <cfRule type="cellIs" dxfId="72" priority="42" stopIfTrue="1" operator="equal">
      <formula>"N/D"</formula>
    </cfRule>
  </conditionalFormatting>
  <conditionalFormatting sqref="F171:J171">
    <cfRule type="expression" dxfId="71" priority="31" stopIfTrue="1">
      <formula>ISBLANK(F171)</formula>
    </cfRule>
    <cfRule type="cellIs" dxfId="70" priority="32" stopIfTrue="1" operator="equal">
      <formula>"Pasa"</formula>
    </cfRule>
    <cfRule type="cellIs" dxfId="69" priority="33" stopIfTrue="1" operator="equal">
      <formula>"Falla"</formula>
    </cfRule>
    <cfRule type="cellIs" dxfId="68" priority="34" stopIfTrue="1" operator="equal">
      <formula>"N/A"</formula>
    </cfRule>
    <cfRule type="cellIs" dxfId="67" priority="35" stopIfTrue="1" operator="equal">
      <formula>"N/T"</formula>
    </cfRule>
    <cfRule type="cellIs" dxfId="66" priority="36" stopIfTrue="1" operator="equal">
      <formula>"N/D"</formula>
    </cfRule>
  </conditionalFormatting>
  <conditionalFormatting sqref="F209:J209">
    <cfRule type="expression" dxfId="65" priority="25" stopIfTrue="1">
      <formula>ISBLANK(F209)</formula>
    </cfRule>
    <cfRule type="cellIs" dxfId="64" priority="26" stopIfTrue="1" operator="equal">
      <formula>"Pasa"</formula>
    </cfRule>
    <cfRule type="cellIs" dxfId="63" priority="27" stopIfTrue="1" operator="equal">
      <formula>"Falla"</formula>
    </cfRule>
    <cfRule type="cellIs" dxfId="62" priority="28" stopIfTrue="1" operator="equal">
      <formula>"N/A"</formula>
    </cfRule>
    <cfRule type="cellIs" dxfId="61" priority="29" stopIfTrue="1" operator="equal">
      <formula>"N/T"</formula>
    </cfRule>
    <cfRule type="cellIs" dxfId="60" priority="30" stopIfTrue="1" operator="equal">
      <formula>"N/D"</formula>
    </cfRule>
  </conditionalFormatting>
  <conditionalFormatting sqref="F247:J247">
    <cfRule type="expression" dxfId="59" priority="19" stopIfTrue="1">
      <formula>ISBLANK(F247)</formula>
    </cfRule>
    <cfRule type="cellIs" dxfId="58" priority="20" stopIfTrue="1" operator="equal">
      <formula>"Pasa"</formula>
    </cfRule>
    <cfRule type="cellIs" dxfId="57" priority="21" stopIfTrue="1" operator="equal">
      <formula>"Falla"</formula>
    </cfRule>
    <cfRule type="cellIs" dxfId="56" priority="22" stopIfTrue="1" operator="equal">
      <formula>"N/A"</formula>
    </cfRule>
    <cfRule type="cellIs" dxfId="55" priority="23" stopIfTrue="1" operator="equal">
      <formula>"N/T"</formula>
    </cfRule>
    <cfRule type="cellIs" dxfId="54" priority="24" stopIfTrue="1" operator="equal">
      <formula>"N/D"</formula>
    </cfRule>
  </conditionalFormatting>
  <conditionalFormatting sqref="F285:J285">
    <cfRule type="expression" dxfId="53" priority="13" stopIfTrue="1">
      <formula>ISBLANK(F285)</formula>
    </cfRule>
    <cfRule type="cellIs" dxfId="52" priority="14" stopIfTrue="1" operator="equal">
      <formula>"Pasa"</formula>
    </cfRule>
    <cfRule type="cellIs" dxfId="51" priority="15" stopIfTrue="1" operator="equal">
      <formula>"Falla"</formula>
    </cfRule>
    <cfRule type="cellIs" dxfId="50" priority="16" stopIfTrue="1" operator="equal">
      <formula>"N/A"</formula>
    </cfRule>
    <cfRule type="cellIs" dxfId="49" priority="17" stopIfTrue="1" operator="equal">
      <formula>"N/T"</formula>
    </cfRule>
    <cfRule type="cellIs" dxfId="48" priority="18" stopIfTrue="1" operator="equal">
      <formula>"N/D"</formula>
    </cfRule>
  </conditionalFormatting>
  <conditionalFormatting sqref="F323:J323">
    <cfRule type="expression" dxfId="47" priority="7" stopIfTrue="1">
      <formula>ISBLANK(F323)</formula>
    </cfRule>
    <cfRule type="cellIs" dxfId="46" priority="8" stopIfTrue="1" operator="equal">
      <formula>"Pasa"</formula>
    </cfRule>
    <cfRule type="cellIs" dxfId="45" priority="9" stopIfTrue="1" operator="equal">
      <formula>"Falla"</formula>
    </cfRule>
    <cfRule type="cellIs" dxfId="44" priority="10" stopIfTrue="1" operator="equal">
      <formula>"N/A"</formula>
    </cfRule>
    <cfRule type="cellIs" dxfId="43" priority="11" stopIfTrue="1" operator="equal">
      <formula>"N/T"</formula>
    </cfRule>
    <cfRule type="cellIs" dxfId="42" priority="12" stopIfTrue="1" operator="equal">
      <formula>"N/D"</formula>
    </cfRule>
  </conditionalFormatting>
  <conditionalFormatting sqref="F361:J361">
    <cfRule type="expression" dxfId="41" priority="1" stopIfTrue="1">
      <formula>ISBLANK(F361)</formula>
    </cfRule>
    <cfRule type="cellIs" dxfId="40" priority="2" stopIfTrue="1" operator="equal">
      <formula>"Pasa"</formula>
    </cfRule>
    <cfRule type="cellIs" dxfId="39" priority="3" stopIfTrue="1" operator="equal">
      <formula>"Falla"</formula>
    </cfRule>
    <cfRule type="cellIs" dxfId="38" priority="4" stopIfTrue="1" operator="equal">
      <formula>"N/A"</formula>
    </cfRule>
    <cfRule type="cellIs" dxfId="37" priority="5" stopIfTrue="1" operator="equal">
      <formula>"N/T"</formula>
    </cfRule>
    <cfRule type="cellIs" dxfId="36" priority="6" stopIfTrue="1" operator="equal">
      <formula>"N/D"</formula>
    </cfRule>
  </conditionalFormatting>
  <pageMargins left="0.7" right="0.7" top="0.75" bottom="0.75" header="0.51180555555555496" footer="0.51180555555555496"/>
  <pageSetup firstPageNumber="0"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Oculta'!$U$8:$U$13</xm:f>
          </x14:formula1>
          <xm:sqref>D19:D53 D57:D91 D95:D129 D133:D167 D171:D205 D209:D243 D247:D281 D285:D319 D323:D357 D361:D395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048576"/>
  <sheetViews>
    <sheetView zoomScale="85" zoomScaleNormal="85" workbookViewId="0">
      <selection activeCell="D25" sqref="D25"/>
    </sheetView>
  </sheetViews>
  <sheetFormatPr baseColWidth="10" defaultColWidth="11.54296875" defaultRowHeight="12.5"/>
  <cols>
    <col min="1" max="1" width="7.81640625" style="14" customWidth="1"/>
    <col min="2" max="2" width="16.1796875" style="14" customWidth="1"/>
    <col min="3" max="3" width="55.7265625" style="14" customWidth="1"/>
    <col min="4" max="4" width="18.26953125" style="139" customWidth="1"/>
    <col min="5" max="5" width="5.453125" style="14" customWidth="1"/>
    <col min="6" max="6" width="13.453125" style="14" customWidth="1"/>
    <col min="7" max="7" width="13.7265625" style="14" customWidth="1"/>
    <col min="8" max="9" width="12.26953125" style="14" customWidth="1"/>
    <col min="10" max="10" width="14.26953125" style="14" customWidth="1"/>
    <col min="11" max="11" width="14.1796875" style="14" customWidth="1"/>
    <col min="12" max="15" width="12.26953125" style="14" customWidth="1"/>
    <col min="16" max="16" width="22.54296875" style="14" customWidth="1"/>
    <col min="17" max="17" width="13.81640625" style="14" customWidth="1"/>
    <col min="18" max="18" width="7" style="14" customWidth="1"/>
    <col min="19" max="19" width="11.26953125" style="14" customWidth="1"/>
    <col min="20" max="20" width="12.26953125" style="14" customWidth="1"/>
    <col min="21" max="22" width="8.7265625" style="14" customWidth="1"/>
    <col min="23" max="23" width="12.453125" style="14" customWidth="1"/>
    <col min="24" max="24" width="11.81640625" style="14" customWidth="1"/>
    <col min="25" max="25" width="8" style="14" customWidth="1"/>
    <col min="26" max="64" width="14.453125" style="14" customWidth="1"/>
    <col min="65" max="16384" width="11.5429687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6.25" customHeight="1">
      <c r="B2" s="81" t="s">
        <v>0</v>
      </c>
      <c r="D2" s="19"/>
      <c r="E2" s="19"/>
      <c r="P2" s="19"/>
      <c r="Q2" s="19"/>
      <c r="R2" s="19"/>
      <c r="S2" s="19"/>
      <c r="T2" s="19"/>
      <c r="U2" s="19"/>
      <c r="V2" s="19"/>
      <c r="W2" s="19"/>
      <c r="X2" s="19"/>
      <c r="Y2" s="19"/>
      <c r="Z2" s="19"/>
    </row>
    <row r="3" spans="1:26" ht="25.5" customHeight="1">
      <c r="B3" s="82" t="s">
        <v>243</v>
      </c>
      <c r="D3" s="19"/>
      <c r="E3" s="19"/>
      <c r="Z3" s="19"/>
    </row>
    <row r="4" spans="1:26" ht="25.5" customHeight="1">
      <c r="B4" s="108"/>
      <c r="D4" s="19"/>
      <c r="E4" s="19"/>
      <c r="Z4" s="19"/>
    </row>
    <row r="5" spans="1:26" ht="28.4"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 customHeight="1">
      <c r="A7" s="19"/>
      <c r="B7" s="19"/>
      <c r="C7" s="19"/>
      <c r="D7" s="19"/>
      <c r="E7" s="19"/>
      <c r="F7" s="19"/>
      <c r="G7" s="19"/>
      <c r="H7" s="19"/>
      <c r="I7" s="19"/>
      <c r="J7" s="19"/>
      <c r="K7" s="19"/>
      <c r="L7" s="19"/>
      <c r="M7" s="19"/>
      <c r="N7" s="19"/>
      <c r="O7" s="19"/>
    </row>
    <row r="8" spans="1:26" ht="18.649999999999999" customHeight="1">
      <c r="B8" s="137" t="s">
        <v>127</v>
      </c>
      <c r="C8" s="19"/>
      <c r="D8" s="133"/>
      <c r="E8" s="19"/>
      <c r="F8" s="19"/>
      <c r="G8" s="19"/>
      <c r="H8" s="19"/>
      <c r="I8" s="19"/>
      <c r="J8" s="19"/>
      <c r="K8" s="19"/>
      <c r="L8" s="19"/>
      <c r="M8" s="19"/>
      <c r="N8" s="19"/>
      <c r="O8" s="19"/>
    </row>
    <row r="9" spans="1:26" ht="23.25" customHeight="1">
      <c r="B9" s="137" t="s">
        <v>128</v>
      </c>
      <c r="C9" s="19"/>
      <c r="D9" s="133"/>
      <c r="E9" s="19"/>
      <c r="F9" s="19"/>
      <c r="G9" s="19"/>
      <c r="H9" s="19"/>
      <c r="I9" s="19"/>
      <c r="J9" s="19"/>
      <c r="K9" s="19"/>
      <c r="L9" s="19"/>
      <c r="M9" s="19"/>
      <c r="N9" s="19"/>
      <c r="O9" s="19"/>
    </row>
    <row r="10" spans="1:26" ht="18.399999999999999" customHeight="1" thickBot="1">
      <c r="B10" s="19"/>
      <c r="C10" s="19"/>
      <c r="D10" s="133"/>
      <c r="E10" s="19"/>
      <c r="K10" s="19"/>
      <c r="L10" s="19"/>
      <c r="M10" s="19"/>
      <c r="N10" s="19"/>
      <c r="O10" s="19"/>
    </row>
    <row r="11" spans="1:26" ht="26">
      <c r="B11" s="211" t="s">
        <v>55</v>
      </c>
      <c r="C11" s="212"/>
      <c r="D11" s="25"/>
      <c r="E11" s="139"/>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2</v>
      </c>
      <c r="D12" s="32"/>
      <c r="F12" s="76" t="s">
        <v>61</v>
      </c>
      <c r="G12" s="77">
        <f ca="1">J20+J58+J96</f>
        <v>13</v>
      </c>
      <c r="H12" s="67">
        <f ca="1">IF(($G$15+$K$15)=0,0,G12/($G$15+$K$15))</f>
        <v>0.30952380952380953</v>
      </c>
      <c r="I12" s="32"/>
      <c r="J12" s="76" t="s">
        <v>62</v>
      </c>
      <c r="K12" s="77">
        <f ca="1">G20+G58+G96</f>
        <v>0</v>
      </c>
      <c r="L12" s="67">
        <f ca="1">IF(($G$15+$K$15)=0,0,K12/($G$15+$K$15))</f>
        <v>0</v>
      </c>
      <c r="M12" s="19"/>
      <c r="N12" s="19"/>
      <c r="O12" s="19"/>
      <c r="P12" s="19"/>
      <c r="Q12" s="19"/>
      <c r="R12" s="19"/>
      <c r="S12" s="19"/>
      <c r="T12" s="19"/>
      <c r="U12" s="19"/>
      <c r="V12" s="19"/>
      <c r="W12" s="19"/>
      <c r="X12" s="19"/>
      <c r="Y12" s="19"/>
    </row>
    <row r="13" spans="1:26" ht="12" customHeight="1">
      <c r="B13" s="71" t="s">
        <v>63</v>
      </c>
      <c r="C13" s="72">
        <v>1</v>
      </c>
      <c r="D13" s="32"/>
      <c r="F13" s="76" t="s">
        <v>64</v>
      </c>
      <c r="G13" s="77">
        <f ca="1">I20+I58+I96</f>
        <v>15</v>
      </c>
      <c r="H13" s="67">
        <f ca="1">IF(($G$15+$K$15)=0,0,G13/($G$15+$K$15))</f>
        <v>0.35714285714285715</v>
      </c>
      <c r="I13" s="32"/>
      <c r="J13" s="76" t="s">
        <v>65</v>
      </c>
      <c r="K13" s="77">
        <f ca="1">F20+F58+F96</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3</v>
      </c>
      <c r="D14" s="32"/>
      <c r="F14" s="76" t="s">
        <v>67</v>
      </c>
      <c r="G14" s="77">
        <f ca="1">H20+H58+H96</f>
        <v>14</v>
      </c>
      <c r="H14" s="67">
        <f ca="1">IF(($G$15+$K$15)=0,0,G14/($G$15+$K$15))</f>
        <v>0.33333333333333331</v>
      </c>
      <c r="I14" s="32"/>
      <c r="J14" s="76" t="s">
        <v>68</v>
      </c>
      <c r="K14" s="77">
        <f ca="1">K20+K58+K96</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42</v>
      </c>
      <c r="H15" s="69">
        <f ca="1">SUM(H12:H14)</f>
        <v>1</v>
      </c>
      <c r="I15" s="32"/>
      <c r="J15" s="78" t="s">
        <v>66</v>
      </c>
      <c r="K15" s="61">
        <f ca="1">SUM(K12:K14)</f>
        <v>0</v>
      </c>
      <c r="L15" s="69">
        <f ca="1">SUM(L12:L14)</f>
        <v>0</v>
      </c>
      <c r="M15" s="19"/>
      <c r="N15" s="19"/>
      <c r="O15" s="19"/>
      <c r="P15" s="19"/>
      <c r="Q15" s="19"/>
      <c r="R15" s="19"/>
      <c r="S15" s="19"/>
      <c r="T15" s="19"/>
      <c r="U15" s="19"/>
      <c r="V15" s="19"/>
      <c r="W15" s="19"/>
      <c r="X15" s="19"/>
      <c r="Y15" s="19"/>
    </row>
    <row r="16" spans="1:26" ht="12" customHeight="1">
      <c r="B16" s="32"/>
      <c r="C16" s="32"/>
      <c r="D16" s="32"/>
      <c r="E16" s="32"/>
      <c r="F16" s="32"/>
      <c r="G16" s="32"/>
      <c r="H16" s="32"/>
      <c r="I16" s="32"/>
      <c r="J16" s="32"/>
      <c r="K16" s="32"/>
      <c r="L16" s="19"/>
      <c r="M16" s="19"/>
      <c r="N16" s="19"/>
      <c r="O16" s="19"/>
      <c r="P16" s="19"/>
      <c r="Q16" s="19"/>
      <c r="R16" s="19"/>
      <c r="S16" s="19"/>
      <c r="T16" s="19"/>
      <c r="U16" s="19"/>
      <c r="V16" s="19"/>
      <c r="W16" s="19"/>
      <c r="X16" s="19"/>
      <c r="Y16" s="19"/>
    </row>
    <row r="17" spans="2:35" ht="12" customHeight="1">
      <c r="B17" s="19"/>
      <c r="C17" s="19"/>
      <c r="D17" s="133"/>
      <c r="E17" s="138"/>
      <c r="K17" s="19"/>
      <c r="L17" s="19"/>
      <c r="M17" s="19"/>
      <c r="N17" s="19"/>
      <c r="O17" s="19"/>
      <c r="P17" s="19"/>
      <c r="Q17" s="19"/>
      <c r="R17" s="19"/>
      <c r="S17" s="19"/>
      <c r="T17" s="19"/>
      <c r="U17" s="19"/>
      <c r="V17" s="19"/>
      <c r="W17" s="19"/>
      <c r="X17" s="19"/>
      <c r="Y17" s="19"/>
    </row>
    <row r="18" spans="2:35" ht="29.9" customHeight="1">
      <c r="B18" s="34" t="s">
        <v>60</v>
      </c>
      <c r="C18" s="27" t="s">
        <v>129</v>
      </c>
      <c r="D18" s="28" t="s">
        <v>70</v>
      </c>
      <c r="E18" s="152"/>
      <c r="K18" s="19"/>
      <c r="L18" s="19"/>
      <c r="M18" s="19"/>
      <c r="N18" s="19"/>
      <c r="O18" s="19"/>
      <c r="P18" s="19"/>
      <c r="Q18" s="19"/>
      <c r="R18" s="19"/>
      <c r="S18" s="19"/>
      <c r="T18" s="19"/>
      <c r="U18" s="19"/>
      <c r="V18" s="19"/>
      <c r="W18" s="19"/>
      <c r="X18" s="19"/>
      <c r="Y18" s="19"/>
    </row>
    <row r="19" spans="2:35" ht="12" customHeight="1">
      <c r="B19" s="140" t="str">
        <f>IF( ISBLANK('03.Muestra'!$C8),"",'03.Muestra'!$C8)</f>
        <v>Páginal principal</v>
      </c>
      <c r="C19" s="140" t="str">
        <f>IF( ISBLANK('03.Muestra'!$E8),"",'03.Muestra'!$E8)</f>
        <v>https://sedejudicial.madrid.org/</v>
      </c>
      <c r="D19" s="164" t="s">
        <v>64</v>
      </c>
      <c r="E19" s="133" t="str">
        <f t="shared" ref="E19:E53" si="0">IF(D19&lt;&gt;"",IF(AND(B19&lt;&gt;"",C19&lt;&gt;""),"","ERR"),"")</f>
        <v/>
      </c>
      <c r="F19" s="141" t="s">
        <v>71</v>
      </c>
      <c r="G19" s="142" t="s">
        <v>75</v>
      </c>
      <c r="H19" s="143" t="s">
        <v>73</v>
      </c>
      <c r="I19" s="144" t="s">
        <v>64</v>
      </c>
      <c r="J19" s="145" t="s">
        <v>61</v>
      </c>
      <c r="K19" s="146" t="s">
        <v>68</v>
      </c>
      <c r="X19" s="19"/>
      <c r="Y19" s="19"/>
    </row>
    <row r="20" spans="2:35" ht="12" customHeight="1">
      <c r="B20" s="140" t="str">
        <f>IF( ISBLANK('03.Muestra'!$C9),"",'03.Muestra'!$C9)</f>
        <v>Conozca la sede</v>
      </c>
      <c r="C20" s="140" t="str">
        <f>IF( ISBLANK('03.Muestra'!$E9),"",'03.Muestra'!$E9)</f>
        <v>https://sedejudicial.madrid.org/conozcalasede</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14</v>
      </c>
      <c r="J20" s="147">
        <f ca="1">COUNTIF($D19:INDIRECT("$D" &amp;  SUM(ROW()-1,'03.Muestra'!$D$45)-1),J19)</f>
        <v>0</v>
      </c>
      <c r="K20" s="147">
        <f ca="1">IF('03.Muestra'!$D$45=0,0,COUNTBLANK($D19:INDIRECT("$D" &amp;  SUM(ROW()-1,'03.Muestra'!$D$45)-1)))</f>
        <v>0</v>
      </c>
      <c r="X20" s="19"/>
      <c r="Y20" s="19"/>
    </row>
    <row r="21" spans="2:35" ht="12" customHeight="1">
      <c r="B21" s="140" t="str">
        <f>IF( ISBLANK('03.Muestra'!$C10),"",'03.Muestra'!$C10)</f>
        <v>Tramites</v>
      </c>
      <c r="C21" s="140" t="str">
        <f>IF( ISBLANK('03.Muestra'!$E10),"",'03.Muestra'!$E10)</f>
        <v>https://sedejudicial.madrid.org/tramitesyservicios</v>
      </c>
      <c r="D21" s="164" t="s">
        <v>64</v>
      </c>
      <c r="E21" s="133" t="str">
        <f t="shared" si="0"/>
        <v/>
      </c>
      <c r="F21" s="19"/>
      <c r="G21" s="19"/>
      <c r="H21" s="19"/>
      <c r="I21" s="19"/>
      <c r="J21" s="19"/>
      <c r="K21" s="19"/>
      <c r="X21" s="19"/>
      <c r="Y21" s="19"/>
    </row>
    <row r="22" spans="2:35" ht="12" customHeight="1">
      <c r="B22" s="140" t="str">
        <f>IF( ISBLANK('03.Muestra'!$C11),"",'03.Muestra'!$C11)</f>
        <v>Ayuda</v>
      </c>
      <c r="C22" s="140" t="str">
        <f>IF( ISBLANK('03.Muestra'!$E11),"",'03.Muestra'!$E11)</f>
        <v>https://sedejudicial.madrid.org/ayuda</v>
      </c>
      <c r="D22" s="164" t="s">
        <v>64</v>
      </c>
      <c r="E22" s="133" t="str">
        <f t="shared" si="0"/>
        <v/>
      </c>
      <c r="F22" s="19"/>
      <c r="G22" s="19"/>
      <c r="H22" s="19"/>
      <c r="I22" s="19"/>
      <c r="J22" s="19"/>
      <c r="K22" s="148" t="s">
        <v>71</v>
      </c>
      <c r="L22" s="149" t="s">
        <v>72</v>
      </c>
      <c r="X22" s="19"/>
      <c r="AI22" s="19"/>
    </row>
    <row r="23" spans="2:35" ht="12" customHeight="1">
      <c r="B23" s="140" t="str">
        <f>IF( ISBLANK('03.Muestra'!$C12),"",'03.Muestra'!$C12)</f>
        <v>Carta de Derechos</v>
      </c>
      <c r="C23" s="140" t="str">
        <f>IF( ISBLANK('03.Muestra'!$E12),"",'03.Muestra'!$E12)</f>
        <v>https://sedejudicial.madrid.org/conozcalasede#views-row-9</v>
      </c>
      <c r="D23" s="164" t="s">
        <v>64</v>
      </c>
      <c r="E23" s="133" t="str">
        <f t="shared" si="0"/>
        <v/>
      </c>
      <c r="F23" s="150"/>
      <c r="G23" s="19"/>
      <c r="H23" s="19"/>
      <c r="I23" s="19"/>
      <c r="J23" s="19"/>
      <c r="K23" s="148" t="s">
        <v>73</v>
      </c>
      <c r="L23" s="149" t="s">
        <v>74</v>
      </c>
      <c r="X23" s="19"/>
      <c r="AI23" s="19"/>
    </row>
    <row r="24" spans="2:35" ht="12" customHeight="1">
      <c r="B24" s="140" t="str">
        <f>IF( ISBLANK('03.Muestra'!$C13),"",'03.Muestra'!$C13)</f>
        <v>Firmas y certificados</v>
      </c>
      <c r="C24" s="140" t="str">
        <f>IF( ISBLANK('03.Muestra'!$E13),"",'03.Muestra'!$E13)</f>
        <v>https://sedejudicial.madrid.org/conozcalasede#views-row-2</v>
      </c>
      <c r="D24" s="164" t="s">
        <v>64</v>
      </c>
      <c r="E24" s="133" t="str">
        <f t="shared" si="0"/>
        <v/>
      </c>
      <c r="F24" s="19"/>
      <c r="G24" s="19"/>
      <c r="H24" s="19"/>
      <c r="I24" s="19"/>
      <c r="J24" s="19"/>
      <c r="K24" s="148" t="s">
        <v>75</v>
      </c>
      <c r="L24" s="149" t="s">
        <v>76</v>
      </c>
      <c r="X24" s="19"/>
      <c r="AI24" s="19"/>
    </row>
    <row r="25" spans="2:35" ht="12" customHeight="1">
      <c r="B25" s="140" t="str">
        <f>IF( ISBLANK('03.Muestra'!$C14),"",'03.Muestra'!$C14)</f>
        <v>Verificación</v>
      </c>
      <c r="C25" s="140" t="str">
        <f>IF( ISBLANK('03.Muestra'!$E14),"",'03.Muestra'!$E14)</f>
        <v>https://sedejudicial.madrid.org/conozcalasede#views-row-3</v>
      </c>
      <c r="D25" s="164" t="s">
        <v>64</v>
      </c>
      <c r="E25" s="133" t="str">
        <f t="shared" si="0"/>
        <v/>
      </c>
      <c r="F25" s="19"/>
      <c r="G25" s="19"/>
      <c r="H25" s="19"/>
      <c r="I25" s="19"/>
      <c r="J25" s="19"/>
      <c r="K25" s="19"/>
      <c r="L25" s="19"/>
      <c r="M25" s="19"/>
      <c r="N25" s="19"/>
      <c r="O25" s="19"/>
      <c r="P25" s="19"/>
      <c r="Q25" s="19"/>
      <c r="R25" s="19"/>
      <c r="S25" s="19"/>
      <c r="T25" s="19"/>
      <c r="U25" s="19"/>
      <c r="V25" s="19"/>
      <c r="W25" s="19"/>
      <c r="X25" s="19"/>
      <c r="AI25" s="19"/>
    </row>
    <row r="26" spans="2:35" ht="12" customHeight="1">
      <c r="B26" s="140" t="str">
        <f>IF( ISBLANK('03.Muestra'!$C15),"",'03.Muestra'!$C15)</f>
        <v>Sugerencias y quejas</v>
      </c>
      <c r="C26" s="140" t="str">
        <f>IF( ISBLANK('03.Muestra'!$E15),"",'03.Muestra'!$E15)</f>
        <v>https://sedejudicial.madrid.org/conozcalasede#views-row-10</v>
      </c>
      <c r="D26" s="164" t="s">
        <v>64</v>
      </c>
      <c r="E26" s="133" t="str">
        <f t="shared" si="0"/>
        <v/>
      </c>
      <c r="F26" s="19"/>
      <c r="G26" s="19"/>
      <c r="H26" s="19"/>
      <c r="I26" s="19"/>
      <c r="J26" s="19"/>
      <c r="K26" s="19"/>
      <c r="L26" s="19"/>
      <c r="M26" s="19"/>
      <c r="N26" s="19"/>
      <c r="O26" s="19"/>
      <c r="P26" s="19"/>
      <c r="Q26" s="19"/>
      <c r="R26" s="19"/>
      <c r="S26" s="19"/>
      <c r="T26" s="19"/>
      <c r="U26" s="19"/>
      <c r="V26" s="19"/>
      <c r="W26" s="19"/>
      <c r="X26" s="19"/>
      <c r="AI26" s="19"/>
    </row>
    <row r="27" spans="2:35" ht="12" customHeight="1">
      <c r="B27" s="140" t="str">
        <f>IF( ISBLANK('03.Muestra'!$C16),"",'03.Muestra'!$C16)</f>
        <v>Protección de datos</v>
      </c>
      <c r="C27" s="140" t="str">
        <f>IF( ISBLANK('03.Muestra'!$E16),"",'03.Muestra'!$E16)</f>
        <v>https://sedejudicial.madrid.org/conozcalasede#views-row-11</v>
      </c>
      <c r="D27" s="164" t="s">
        <v>64</v>
      </c>
      <c r="E27" s="133" t="str">
        <f t="shared" si="0"/>
        <v/>
      </c>
      <c r="F27" s="19"/>
      <c r="G27" s="19"/>
      <c r="H27" s="19"/>
      <c r="I27" s="19"/>
      <c r="J27" s="19"/>
      <c r="K27" s="19"/>
      <c r="M27" s="19"/>
      <c r="N27" s="19"/>
      <c r="O27" s="19"/>
      <c r="P27" s="19"/>
      <c r="Q27" s="19"/>
      <c r="R27" s="19"/>
      <c r="S27" s="19"/>
      <c r="T27" s="19"/>
      <c r="U27" s="19"/>
      <c r="V27" s="19"/>
      <c r="W27" s="19"/>
      <c r="X27" s="19"/>
      <c r="Y27" s="19"/>
    </row>
    <row r="28" spans="2:35" ht="12" customHeight="1">
      <c r="B28" s="140" t="str">
        <f>IF( ISBLANK('03.Muestra'!$C17),"",'03.Muestra'!$C17)</f>
        <v>Apoderamiento Apud Acta</v>
      </c>
      <c r="C28" s="140" t="str">
        <f>IF( ISBLANK('03.Muestra'!$E17),"",'03.Muestra'!$E17)</f>
        <v>https://sedejudicial.madrid.org/tramitesyservicios#views-row-8</v>
      </c>
      <c r="D28" s="164" t="s">
        <v>64</v>
      </c>
      <c r="E28" s="133" t="str">
        <f t="shared" si="0"/>
        <v/>
      </c>
      <c r="F28" s="19"/>
      <c r="G28" s="19"/>
      <c r="H28" s="19"/>
      <c r="I28" s="19"/>
      <c r="J28" s="19"/>
      <c r="K28" s="19"/>
      <c r="M28" s="19"/>
      <c r="N28" s="19"/>
      <c r="O28" s="19"/>
      <c r="P28" s="19"/>
      <c r="Q28" s="19"/>
      <c r="R28" s="19"/>
      <c r="S28" s="19"/>
      <c r="T28" s="19"/>
      <c r="U28" s="19"/>
      <c r="V28" s="19"/>
      <c r="W28" s="19"/>
      <c r="X28" s="19"/>
      <c r="Y28" s="19"/>
    </row>
    <row r="29" spans="2:35" ht="12" customHeight="1">
      <c r="B29" s="140" t="str">
        <f>IF( ISBLANK('03.Muestra'!$C18),"",'03.Muestra'!$C18)</f>
        <v>Presentación de escritos</v>
      </c>
      <c r="C29" s="140" t="str">
        <f>IF( ISBLANK('03.Muestra'!$E18),"",'03.Muestra'!$E18)</f>
        <v>https://sedejudicial.madrid.org/tramitesyservicios#views-row-13</v>
      </c>
      <c r="D29" s="164" t="s">
        <v>64</v>
      </c>
      <c r="E29" s="133" t="str">
        <f t="shared" si="0"/>
        <v/>
      </c>
      <c r="F29" s="19"/>
      <c r="G29" s="19"/>
      <c r="H29" s="19"/>
      <c r="I29" s="19"/>
      <c r="J29" s="19"/>
      <c r="K29" s="19"/>
      <c r="L29" s="19"/>
      <c r="M29" s="19"/>
      <c r="N29" s="19"/>
      <c r="O29" s="19"/>
      <c r="P29" s="19"/>
      <c r="Q29" s="19"/>
      <c r="R29" s="19"/>
      <c r="S29" s="19"/>
      <c r="T29" s="19"/>
      <c r="U29" s="19"/>
      <c r="V29" s="19"/>
      <c r="W29" s="19"/>
      <c r="X29" s="19"/>
      <c r="Y29" s="19"/>
    </row>
    <row r="30" spans="2:35" ht="12" customHeight="1">
      <c r="B30" s="140" t="str">
        <f>IF( ISBLANK('03.Muestra'!$C19),"",'03.Muestra'!$C19)</f>
        <v>Consulta de Asuntos Judiciales</v>
      </c>
      <c r="C30" s="140" t="str">
        <f>IF( ISBLANK('03.Muestra'!$E19),"",'03.Muestra'!$E19)</f>
        <v>https://sedejudicial.madrid.org/tramitesyservicios#views-row-14</v>
      </c>
      <c r="D30" s="164" t="s">
        <v>64</v>
      </c>
      <c r="E30" s="133" t="str">
        <f t="shared" si="0"/>
        <v/>
      </c>
      <c r="F30" s="19"/>
      <c r="G30" s="19"/>
      <c r="H30" s="19"/>
      <c r="I30" s="19"/>
      <c r="J30" s="19"/>
      <c r="K30" s="19"/>
      <c r="L30" s="19"/>
      <c r="M30" s="149"/>
      <c r="R30" s="19"/>
      <c r="S30" s="19"/>
      <c r="T30" s="19"/>
      <c r="U30" s="19"/>
      <c r="V30" s="19"/>
      <c r="W30" s="19"/>
      <c r="X30" s="19"/>
      <c r="Y30" s="19"/>
    </row>
    <row r="31" spans="2:35" ht="12" customHeight="1">
      <c r="B31" s="140" t="str">
        <f>IF( ISBLANK('03.Muestra'!$C20),"",'03.Muestra'!$C20)</f>
        <v>Requisitos técnicos</v>
      </c>
      <c r="C31" s="140" t="str">
        <f>IF( ISBLANK('03.Muestra'!$E20),"",'03.Muestra'!$E20)</f>
        <v>https://sedejudicial.madrid.org/ayuda#views-row-18</v>
      </c>
      <c r="D31" s="164" t="s">
        <v>64</v>
      </c>
      <c r="E31" s="133" t="str">
        <f t="shared" si="0"/>
        <v/>
      </c>
      <c r="F31" s="19"/>
      <c r="G31" s="19"/>
      <c r="H31" s="19"/>
      <c r="I31" s="19"/>
      <c r="J31" s="19"/>
      <c r="K31" s="19"/>
      <c r="L31" s="19"/>
      <c r="M31" s="149"/>
      <c r="N31" s="19"/>
      <c r="O31" s="19"/>
      <c r="P31" s="19"/>
      <c r="Q31" s="19"/>
      <c r="R31" s="19"/>
      <c r="S31" s="19"/>
      <c r="T31" s="19"/>
      <c r="U31" s="19"/>
      <c r="V31" s="19"/>
      <c r="W31" s="19"/>
      <c r="X31" s="19"/>
      <c r="Y31" s="19"/>
    </row>
    <row r="32" spans="2:35" ht="12" customHeight="1">
      <c r="B32" s="140" t="str">
        <f>IF( ISBLANK('03.Muestra'!$C21),"",'03.Muestra'!$C21)</f>
        <v>Buscador</v>
      </c>
      <c r="C32" s="140" t="str">
        <f>IF( ISBLANK('03.Muestra'!$E21),"",'03.Muestra'!$E21)</f>
        <v>https://sedejudicial.madrid.org/search/node/prueba</v>
      </c>
      <c r="D32" s="164" t="s">
        <v>64</v>
      </c>
      <c r="E32" s="133" t="str">
        <f t="shared" si="0"/>
        <v/>
      </c>
      <c r="F32" s="19"/>
      <c r="G32" s="19"/>
      <c r="H32" s="19"/>
      <c r="I32" s="19"/>
      <c r="J32" s="19"/>
      <c r="K32" s="19"/>
      <c r="L32" s="19"/>
      <c r="M32" s="149"/>
      <c r="N32" s="19"/>
      <c r="Q32" s="19"/>
      <c r="R32" s="149"/>
      <c r="S32" s="14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M33" s="1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
      </c>
      <c r="C36" s="140" t="str">
        <f>IF( ISBLANK('03.Muestra'!$E25),"",'03.Muestra'!$E25)</f>
        <v/>
      </c>
      <c r="D36" s="164"/>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
      </c>
      <c r="C37" s="140" t="str">
        <f>IF( ISBLANK('03.Muestra'!$E26),"",'03.Muestra'!$E26)</f>
        <v/>
      </c>
      <c r="D37" s="164"/>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4" t="s">
        <v>60</v>
      </c>
      <c r="C56" s="27" t="s">
        <v>130</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https://sedejudicial.madrid.org/</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https://sedejudicial.madrid.org/conozcalasede</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1</v>
      </c>
      <c r="J58" s="147">
        <f ca="1">COUNTIF($D57:INDIRECT("$D" &amp;  SUM(ROW()-1,'03.Muestra'!$D$45)-1),J57)</f>
        <v>13</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Tramites</v>
      </c>
      <c r="C59" s="140" t="str">
        <f>IF( ISBLANK('03.Muestra'!$E10),"",'03.Muestra'!$E10)</f>
        <v>https://sedejudicial.madrid.org/tramitesyservicios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https://sedejudicial.madrid.org/ayuda</v>
      </c>
      <c r="D60" s="164" t="s">
        <v>61</v>
      </c>
      <c r="E60" s="133" t="str">
        <f t="shared" si="2"/>
        <v/>
      </c>
      <c r="G60" s="19"/>
      <c r="H60" s="19"/>
      <c r="I60" s="19"/>
      <c r="J60" s="19"/>
      <c r="K60" s="19"/>
      <c r="L60" s="19"/>
      <c r="O60" s="19"/>
      <c r="P60" s="19"/>
      <c r="Q60" s="19"/>
      <c r="R60" s="19"/>
      <c r="S60" s="19"/>
      <c r="T60" s="19"/>
      <c r="U60" s="19"/>
      <c r="V60" s="19"/>
      <c r="W60" s="19"/>
      <c r="X60" s="19"/>
      <c r="Y60" s="19"/>
    </row>
    <row r="61" spans="2:25" ht="12" customHeight="1">
      <c r="B61" s="140" t="str">
        <f>IF( ISBLANK('03.Muestra'!$C12),"",'03.Muestra'!$C12)</f>
        <v>Carta de Derechos</v>
      </c>
      <c r="C61" s="140" t="str">
        <f>IF( ISBLANK('03.Muestra'!$E12),"",'03.Muestra'!$E12)</f>
        <v>https://sedejudicial.madrid.org/conozcalasede#views-row-9</v>
      </c>
      <c r="D61" s="164" t="s">
        <v>61</v>
      </c>
      <c r="E61" s="133" t="str">
        <f t="shared" si="2"/>
        <v/>
      </c>
      <c r="G61" s="19"/>
      <c r="H61" s="19"/>
      <c r="I61" s="19"/>
      <c r="J61" s="19"/>
      <c r="K61" s="19"/>
      <c r="L61" s="19"/>
      <c r="O61" s="19"/>
      <c r="P61" s="19"/>
      <c r="Q61" s="19"/>
      <c r="R61" s="19"/>
      <c r="S61" s="19"/>
      <c r="T61" s="19"/>
      <c r="U61" s="19"/>
      <c r="V61" s="19"/>
      <c r="W61" s="19"/>
      <c r="X61" s="19"/>
      <c r="Y61" s="19"/>
    </row>
    <row r="62" spans="2:25" ht="12" customHeight="1">
      <c r="B62" s="140" t="str">
        <f>IF( ISBLANK('03.Muestra'!$C13),"",'03.Muestra'!$C13)</f>
        <v>Firmas y certificados</v>
      </c>
      <c r="C62" s="140" t="str">
        <f>IF( ISBLANK('03.Muestra'!$E13),"",'03.Muestra'!$E13)</f>
        <v>https://sedejudicial.madrid.org/conozcalasede#views-row-2</v>
      </c>
      <c r="D62" s="164" t="s">
        <v>61</v>
      </c>
      <c r="E62" s="133" t="str">
        <f t="shared" si="2"/>
        <v/>
      </c>
      <c r="G62" s="19"/>
      <c r="H62" s="19"/>
      <c r="I62" s="19"/>
      <c r="J62" s="19"/>
      <c r="K62" s="19"/>
      <c r="L62" s="19"/>
      <c r="O62" s="19"/>
      <c r="P62" s="19"/>
      <c r="Q62" s="19"/>
      <c r="R62" s="19"/>
      <c r="S62" s="19"/>
      <c r="T62" s="19"/>
      <c r="U62" s="19"/>
      <c r="V62" s="19"/>
      <c r="W62" s="19"/>
      <c r="X62" s="19"/>
      <c r="Y62" s="19"/>
    </row>
    <row r="63" spans="2:25" ht="12" customHeight="1">
      <c r="B63" s="140" t="str">
        <f>IF( ISBLANK('03.Muestra'!$C14),"",'03.Muestra'!$C14)</f>
        <v>Verificación</v>
      </c>
      <c r="C63" s="140" t="str">
        <f>IF( ISBLANK('03.Muestra'!$E14),"",'03.Muestra'!$E14)</f>
        <v>https://sedejudicial.madrid.org/conozcalasede#views-row-3</v>
      </c>
      <c r="D63" s="164" t="s">
        <v>61</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Sugerencias y quejas</v>
      </c>
      <c r="C64" s="140" t="str">
        <f>IF( ISBLANK('03.Muestra'!$E15),"",'03.Muestra'!$E15)</f>
        <v>https://sedejudicial.madrid.org/conozcalasede#views-row-10</v>
      </c>
      <c r="D64" s="164" t="s">
        <v>61</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Protección de datos</v>
      </c>
      <c r="C65" s="140" t="str">
        <f>IF( ISBLANK('03.Muestra'!$E16),"",'03.Muestra'!$E16)</f>
        <v>https://sedejudicial.madrid.org/conozcalasede#views-row-11</v>
      </c>
      <c r="D65" s="164" t="s">
        <v>61</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Apoderamiento Apud Acta</v>
      </c>
      <c r="C66" s="140" t="str">
        <f>IF( ISBLANK('03.Muestra'!$E17),"",'03.Muestra'!$E17)</f>
        <v>https://sedejudicial.madrid.org/tramitesyservicios#views-row-8</v>
      </c>
      <c r="D66" s="164" t="s">
        <v>61</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Presentación de escritos</v>
      </c>
      <c r="C67" s="140" t="str">
        <f>IF( ISBLANK('03.Muestra'!$E18),"",'03.Muestra'!$E18)</f>
        <v>https://sedejudicial.madrid.org/tramitesyservicios#views-row-13</v>
      </c>
      <c r="D67" s="164" t="s">
        <v>61</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Consulta de Asuntos Judiciales</v>
      </c>
      <c r="C68" s="140" t="str">
        <f>IF( ISBLANK('03.Muestra'!$E19),"",'03.Muestra'!$E19)</f>
        <v>https://sedejudicial.madrid.org/tramitesyservicios#views-row-14</v>
      </c>
      <c r="D68" s="164" t="s">
        <v>61</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Requisitos técnicos</v>
      </c>
      <c r="C69" s="140" t="str">
        <f>IF( ISBLANK('03.Muestra'!$E20),"",'03.Muestra'!$E20)</f>
        <v>https://sedejudicial.madrid.org/ayuda#views-row-18</v>
      </c>
      <c r="D69" s="164" t="s">
        <v>61</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Buscador</v>
      </c>
      <c r="C70" s="140" t="str">
        <f>IF( ISBLANK('03.Muestra'!$E21),"",'03.Muestra'!$E21)</f>
        <v>https://sedejudicial.madrid.org/search/node/prueba</v>
      </c>
      <c r="D70" s="164" t="s">
        <v>64</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ref="D75:D91" si="3">IF(AND(B75&lt;&gt;"",C75&lt;&gt;""),"N/T","")</f>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35" t="s">
        <v>63</v>
      </c>
      <c r="C94" s="27" t="s">
        <v>131</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https://sedejudicial.madrid.org/</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https://sedejudicial.madrid.org/conozcalasede</v>
      </c>
      <c r="D96" s="164" t="s">
        <v>73</v>
      </c>
      <c r="E96" s="133" t="str">
        <f t="shared" si="4"/>
        <v/>
      </c>
      <c r="F96" s="147">
        <f ca="1">COUNTIF($D95:INDIRECT("$D" &amp;  SUM(ROW()-1,'03.Muestra'!$D$45)-1),F95)</f>
        <v>0</v>
      </c>
      <c r="G96" s="147">
        <f ca="1">COUNTIF($D95:INDIRECT("$D" &amp;  SUM(ROW()-1,'03.Muestra'!$D$45)-1),G95)</f>
        <v>0</v>
      </c>
      <c r="H96" s="147">
        <f ca="1">COUNTIF($D95:INDIRECT("$D" &amp;  SUM(ROW()-1,'03.Muestra'!$D$45)-1),H95)</f>
        <v>14</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Tramites</v>
      </c>
      <c r="C97" s="140" t="str">
        <f>IF( ISBLANK('03.Muestra'!$E10),"",'03.Muestra'!$E10)</f>
        <v>https://sedejudicial.madrid.org/tramitesyservicios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https://sedejudicial.madrid.org/ayuda</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Carta de Derechos</v>
      </c>
      <c r="C99" s="140" t="str">
        <f>IF( ISBLANK('03.Muestra'!$E12),"",'03.Muestra'!$E12)</f>
        <v>https://sedejudicial.madrid.org/conozcalasede#views-row-9</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Firmas y certificados</v>
      </c>
      <c r="C100" s="140" t="str">
        <f>IF( ISBLANK('03.Muestra'!$E13),"",'03.Muestra'!$E13)</f>
        <v>https://sedejudicial.madrid.org/conozcalasede#views-row-2</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Verificación</v>
      </c>
      <c r="C101" s="140" t="str">
        <f>IF( ISBLANK('03.Muestra'!$E14),"",'03.Muestra'!$E14)</f>
        <v>https://sedejudicial.madrid.org/conozcalasede#views-row-3</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Sugerencias y quejas</v>
      </c>
      <c r="C102" s="140" t="str">
        <f>IF( ISBLANK('03.Muestra'!$E15),"",'03.Muestra'!$E15)</f>
        <v>https://sedejudicial.madrid.org/conozcalasede#views-row-10</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Protección de datos</v>
      </c>
      <c r="C103" s="140" t="str">
        <f>IF( ISBLANK('03.Muestra'!$E16),"",'03.Muestra'!$E16)</f>
        <v>https://sedejudicial.madrid.org/conozcalasede#views-row-11</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Apoderamiento Apud Acta</v>
      </c>
      <c r="C104" s="140" t="str">
        <f>IF( ISBLANK('03.Muestra'!$E17),"",'03.Muestra'!$E17)</f>
        <v>https://sedejudicial.madrid.org/tramitesyservicios#views-row-8</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Presentación de escritos</v>
      </c>
      <c r="C105" s="140" t="str">
        <f>IF( ISBLANK('03.Muestra'!$E18),"",'03.Muestra'!$E18)</f>
        <v>https://sedejudicial.madrid.org/tramitesyservicios#views-row-13</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Consulta de Asuntos Judiciales</v>
      </c>
      <c r="C106" s="140" t="str">
        <f>IF( ISBLANK('03.Muestra'!$E19),"",'03.Muestra'!$E19)</f>
        <v>https://sedejudicial.madrid.org/tramitesyservicios#views-row-14</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Requisitos técnicos</v>
      </c>
      <c r="C107" s="140" t="str">
        <f>IF( ISBLANK('03.Muestra'!$E20),"",'03.Muestra'!$E20)</f>
        <v>https://sedejudicial.madrid.org/ayuda#views-row-18</v>
      </c>
      <c r="D107" s="164" t="s">
        <v>73</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Buscador</v>
      </c>
      <c r="C108" s="140" t="str">
        <f>IF( ISBLANK('03.Muestra'!$E21),"",'03.Muestra'!$E21)</f>
        <v>https://sedejudicial.madrid.org/search/node/prueba</v>
      </c>
      <c r="D108" s="164" t="s">
        <v>73</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ref="D116:D129" si="5">IF(AND(B116&lt;&gt;"",C116&lt;&gt;""),"N/T","")</f>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9"/>
      <c r="F131" s="19"/>
      <c r="G131" s="19"/>
      <c r="H131" s="19"/>
      <c r="I131" s="19"/>
      <c r="J131" s="19"/>
      <c r="K131" s="19"/>
      <c r="L131" s="19"/>
      <c r="M131" s="19"/>
      <c r="N131" s="19"/>
      <c r="O131" s="19"/>
      <c r="P131" s="19"/>
      <c r="Q131" s="19"/>
      <c r="R131" s="19"/>
      <c r="S131" s="19"/>
      <c r="T131" s="19"/>
      <c r="U131" s="19"/>
      <c r="V131" s="19"/>
      <c r="W131" s="19"/>
      <c r="X131" s="19"/>
      <c r="Y131" s="19"/>
    </row>
    <row r="132" spans="2:25" ht="12" customHeight="1">
      <c r="B132" s="19"/>
      <c r="C132" s="19"/>
      <c r="D132" s="133"/>
      <c r="E132" s="19"/>
      <c r="F132" s="19"/>
      <c r="G132" s="19"/>
      <c r="H132" s="19"/>
      <c r="I132" s="19"/>
      <c r="J132" s="19"/>
      <c r="K132" s="19"/>
      <c r="L132" s="19"/>
      <c r="M132" s="19"/>
      <c r="N132" s="19"/>
      <c r="O132" s="19"/>
      <c r="P132" s="19"/>
      <c r="Q132" s="19"/>
      <c r="R132" s="19"/>
      <c r="S132" s="19"/>
      <c r="T132" s="19"/>
      <c r="U132" s="19"/>
      <c r="V132" s="19"/>
      <c r="W132" s="19"/>
      <c r="X132" s="19"/>
      <c r="Y132" s="19"/>
    </row>
    <row r="133" spans="2:25" ht="12" customHeight="1">
      <c r="B133" s="19"/>
      <c r="C133" s="19"/>
      <c r="D133" s="133"/>
      <c r="E133" s="19"/>
      <c r="F133" s="19"/>
      <c r="G133" s="19"/>
      <c r="H133" s="19"/>
      <c r="I133" s="19"/>
      <c r="J133" s="19"/>
      <c r="K133" s="19"/>
      <c r="L133" s="19"/>
      <c r="M133" s="19"/>
      <c r="N133" s="19"/>
      <c r="O133" s="19"/>
      <c r="P133" s="19"/>
      <c r="Q133" s="19"/>
      <c r="R133" s="19"/>
      <c r="S133" s="19"/>
      <c r="T133" s="19"/>
      <c r="U133" s="19"/>
      <c r="V133" s="19"/>
      <c r="W133" s="19"/>
      <c r="X133" s="19"/>
      <c r="Y133" s="19"/>
    </row>
    <row r="134" spans="2:25" ht="12" customHeight="1">
      <c r="B134" s="19"/>
      <c r="C134" s="19"/>
      <c r="D134" s="133"/>
      <c r="E134" s="19"/>
      <c r="F134" s="19"/>
      <c r="G134" s="19"/>
      <c r="H134" s="19"/>
      <c r="I134" s="19"/>
      <c r="J134" s="19"/>
      <c r="K134" s="19"/>
      <c r="L134" s="19"/>
      <c r="M134" s="19"/>
      <c r="N134" s="19"/>
      <c r="O134" s="19"/>
      <c r="P134" s="19"/>
      <c r="Q134" s="19"/>
      <c r="R134" s="19"/>
      <c r="S134" s="19"/>
      <c r="T134" s="19"/>
      <c r="U134" s="19"/>
      <c r="V134" s="19"/>
      <c r="W134" s="19"/>
      <c r="X134" s="19"/>
      <c r="Y134" s="19"/>
    </row>
    <row r="135" spans="2:25" ht="12" customHeight="1">
      <c r="B135" s="19"/>
      <c r="C135" s="19"/>
      <c r="D135" s="133"/>
      <c r="E135" s="19"/>
      <c r="F135" s="19"/>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9"/>
      <c r="C136" s="19"/>
      <c r="D136" s="133"/>
      <c r="E136" s="19"/>
      <c r="F136" s="19"/>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9"/>
      <c r="C137" s="19"/>
      <c r="D137" s="133"/>
      <c r="E137" s="19"/>
      <c r="F137" s="19"/>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9"/>
      <c r="C138" s="19"/>
      <c r="D138" s="133"/>
      <c r="E138" s="19"/>
      <c r="F138" s="19"/>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9"/>
      <c r="C139" s="19"/>
      <c r="D139" s="133"/>
      <c r="E139" s="19"/>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9"/>
      <c r="C140" s="19"/>
      <c r="D140" s="133"/>
      <c r="E140" s="19"/>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9"/>
      <c r="C141" s="19"/>
      <c r="D141" s="133"/>
      <c r="E141" s="19"/>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9"/>
      <c r="C142" s="19"/>
      <c r="D142" s="133"/>
      <c r="E142" s="19"/>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9"/>
      <c r="C143" s="19"/>
      <c r="D143" s="133"/>
      <c r="E143" s="19"/>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9"/>
      <c r="C144" s="19"/>
      <c r="D144" s="133"/>
      <c r="E144" s="19"/>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9"/>
      <c r="C145" s="19"/>
      <c r="D145" s="133"/>
      <c r="E145" s="19"/>
      <c r="F145" s="19"/>
      <c r="G145" s="19"/>
      <c r="H145" s="19"/>
      <c r="I145" s="19"/>
      <c r="J145" s="19"/>
      <c r="K145" s="19"/>
      <c r="L145" s="19"/>
      <c r="M145" s="19"/>
      <c r="N145" s="19"/>
      <c r="O145" s="19"/>
      <c r="P145" s="19"/>
      <c r="Q145" s="19"/>
      <c r="R145" s="19"/>
      <c r="S145" s="19"/>
      <c r="T145" s="19"/>
      <c r="U145" s="19"/>
      <c r="V145" s="19"/>
      <c r="W145" s="19"/>
      <c r="X145" s="19"/>
      <c r="Y145" s="19"/>
    </row>
    <row r="146" spans="2:25" ht="12" customHeight="1">
      <c r="B146" s="19"/>
      <c r="C146" s="19"/>
      <c r="D146" s="133"/>
      <c r="E146" s="19"/>
      <c r="F146" s="19"/>
      <c r="G146" s="19"/>
      <c r="H146" s="19"/>
      <c r="I146" s="19"/>
      <c r="J146" s="19"/>
      <c r="K146" s="19"/>
      <c r="L146" s="19"/>
      <c r="M146" s="19"/>
      <c r="N146" s="19"/>
      <c r="O146" s="19"/>
      <c r="P146" s="19"/>
      <c r="Q146" s="19"/>
      <c r="R146" s="19"/>
      <c r="S146" s="19"/>
      <c r="T146" s="19"/>
      <c r="U146" s="19"/>
      <c r="V146" s="19"/>
      <c r="W146" s="19"/>
      <c r="X146" s="19"/>
      <c r="Y146" s="19"/>
    </row>
    <row r="147" spans="2:25" ht="12" customHeight="1">
      <c r="B147" s="19"/>
      <c r="C147" s="19"/>
      <c r="D147" s="133"/>
      <c r="E147" s="19"/>
      <c r="F147" s="19"/>
      <c r="G147" s="19"/>
      <c r="H147" s="19"/>
      <c r="I147" s="19"/>
      <c r="J147" s="19"/>
      <c r="K147" s="19"/>
      <c r="L147" s="19"/>
      <c r="M147" s="19"/>
      <c r="N147" s="19"/>
      <c r="O147" s="19"/>
      <c r="P147" s="19"/>
      <c r="Q147" s="19"/>
      <c r="R147" s="19"/>
      <c r="S147" s="19"/>
      <c r="T147" s="19"/>
      <c r="U147" s="19"/>
      <c r="V147" s="19"/>
      <c r="W147" s="19"/>
      <c r="X147" s="19"/>
      <c r="Y147" s="19"/>
    </row>
    <row r="148" spans="2:25" ht="12" customHeight="1">
      <c r="B148" s="19"/>
      <c r="C148" s="19"/>
      <c r="D148" s="133"/>
      <c r="E148" s="19"/>
      <c r="F148" s="19"/>
      <c r="G148" s="19"/>
      <c r="H148" s="19"/>
      <c r="I148" s="19"/>
      <c r="J148" s="19"/>
      <c r="K148" s="19"/>
      <c r="L148" s="19"/>
      <c r="M148" s="19"/>
      <c r="N148" s="19"/>
      <c r="O148" s="19"/>
      <c r="P148" s="19"/>
      <c r="Q148" s="19"/>
      <c r="R148" s="19"/>
      <c r="S148" s="19"/>
      <c r="T148" s="19"/>
      <c r="U148" s="19"/>
      <c r="V148" s="19"/>
      <c r="W148" s="19"/>
      <c r="X148" s="19"/>
      <c r="Y148" s="19"/>
    </row>
    <row r="149" spans="2:25" ht="12" customHeight="1">
      <c r="B149" s="19"/>
      <c r="C149" s="19"/>
      <c r="D149" s="133"/>
      <c r="E149" s="19"/>
      <c r="F149" s="19"/>
      <c r="G149" s="19"/>
      <c r="H149" s="19"/>
      <c r="I149" s="19"/>
      <c r="J149" s="19"/>
      <c r="K149" s="19"/>
      <c r="L149" s="19"/>
      <c r="M149" s="19"/>
      <c r="N149" s="19"/>
      <c r="O149" s="19"/>
      <c r="P149" s="19"/>
      <c r="Q149" s="19"/>
      <c r="R149" s="19"/>
      <c r="S149" s="19"/>
      <c r="T149" s="19"/>
      <c r="U149" s="19"/>
      <c r="V149" s="19"/>
      <c r="W149" s="19"/>
      <c r="X149" s="19"/>
      <c r="Y149" s="19"/>
    </row>
    <row r="150" spans="2:25" ht="12" customHeight="1">
      <c r="B150" s="19"/>
      <c r="C150" s="19"/>
      <c r="D150" s="133"/>
      <c r="E150" s="19"/>
      <c r="F150" s="19"/>
      <c r="G150" s="19"/>
      <c r="H150" s="19"/>
      <c r="I150" s="19"/>
      <c r="J150" s="19"/>
      <c r="K150" s="19"/>
      <c r="L150" s="19"/>
      <c r="M150" s="19"/>
      <c r="N150" s="19"/>
      <c r="O150" s="19"/>
      <c r="P150" s="19"/>
      <c r="Q150" s="19"/>
      <c r="R150" s="19"/>
      <c r="S150" s="19"/>
      <c r="T150" s="19"/>
      <c r="U150" s="19"/>
      <c r="V150" s="19"/>
      <c r="W150" s="19"/>
      <c r="X150" s="19"/>
      <c r="Y150" s="19"/>
    </row>
    <row r="151" spans="2:25" ht="12" customHeight="1">
      <c r="B151" s="19"/>
      <c r="C151" s="19"/>
      <c r="D151" s="133"/>
      <c r="E151" s="19"/>
      <c r="F151" s="19"/>
      <c r="G151" s="19"/>
      <c r="H151" s="19"/>
      <c r="I151" s="19"/>
      <c r="J151" s="19"/>
      <c r="K151" s="19"/>
      <c r="L151" s="19"/>
      <c r="M151" s="19"/>
      <c r="N151" s="19"/>
      <c r="O151" s="19"/>
      <c r="P151" s="19"/>
      <c r="Q151" s="19"/>
      <c r="R151" s="19"/>
      <c r="S151" s="19"/>
      <c r="T151" s="19"/>
      <c r="U151" s="19"/>
      <c r="V151" s="19"/>
      <c r="W151" s="19"/>
      <c r="X151" s="19"/>
      <c r="Y151" s="19"/>
    </row>
    <row r="152" spans="2:25" ht="12" customHeight="1">
      <c r="B152" s="19"/>
      <c r="C152" s="19"/>
      <c r="D152" s="133"/>
      <c r="E152" s="19"/>
      <c r="F152" s="19"/>
      <c r="G152" s="19"/>
      <c r="H152" s="19"/>
      <c r="I152" s="19"/>
      <c r="J152" s="19"/>
      <c r="K152" s="19"/>
      <c r="L152" s="19"/>
      <c r="M152" s="19"/>
      <c r="N152" s="19"/>
      <c r="O152" s="19"/>
      <c r="P152" s="19"/>
      <c r="Q152" s="19"/>
      <c r="R152" s="19"/>
      <c r="S152" s="19"/>
      <c r="T152" s="19"/>
      <c r="U152" s="19"/>
      <c r="V152" s="19"/>
      <c r="W152" s="19"/>
      <c r="X152" s="19"/>
      <c r="Y152" s="19"/>
    </row>
    <row r="153" spans="2:25" ht="12" customHeight="1">
      <c r="B153" s="19"/>
      <c r="C153" s="19"/>
      <c r="D153" s="133"/>
      <c r="E153" s="19"/>
      <c r="F153" s="19"/>
      <c r="G153" s="19"/>
      <c r="H153" s="19"/>
      <c r="I153" s="19"/>
      <c r="J153" s="19"/>
      <c r="K153" s="19"/>
      <c r="L153" s="19"/>
      <c r="M153" s="19"/>
      <c r="N153" s="19"/>
      <c r="O153" s="19"/>
      <c r="P153" s="19"/>
      <c r="Q153" s="19"/>
      <c r="R153" s="19"/>
      <c r="S153" s="19"/>
      <c r="T153" s="19"/>
      <c r="U153" s="19"/>
      <c r="V153" s="19"/>
      <c r="W153" s="19"/>
      <c r="X153" s="19"/>
      <c r="Y153" s="19"/>
    </row>
    <row r="154" spans="2:25" ht="12" customHeight="1">
      <c r="B154" s="19"/>
      <c r="C154" s="19"/>
      <c r="D154" s="133"/>
      <c r="E154" s="19"/>
      <c r="F154" s="19"/>
      <c r="G154" s="19"/>
      <c r="H154" s="19"/>
      <c r="I154" s="19"/>
      <c r="J154" s="19"/>
      <c r="K154" s="19"/>
      <c r="L154" s="19"/>
      <c r="M154" s="19"/>
      <c r="N154" s="19"/>
      <c r="O154" s="19"/>
      <c r="P154" s="19"/>
      <c r="Q154" s="19"/>
      <c r="R154" s="19"/>
      <c r="S154" s="19"/>
      <c r="T154" s="19"/>
      <c r="U154" s="19"/>
      <c r="V154" s="19"/>
      <c r="W154" s="19"/>
      <c r="X154" s="19"/>
      <c r="Y154" s="19"/>
    </row>
    <row r="155" spans="2:25" ht="12" customHeight="1">
      <c r="B155" s="19"/>
      <c r="C155" s="19"/>
      <c r="D155" s="133"/>
      <c r="E155" s="19"/>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9"/>
      <c r="C156" s="19"/>
      <c r="D156" s="133"/>
      <c r="E156" s="19"/>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9"/>
      <c r="C157" s="19"/>
      <c r="D157" s="133"/>
      <c r="E157" s="19"/>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9"/>
      <c r="C158" s="19"/>
      <c r="D158" s="133"/>
      <c r="E158" s="19"/>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9"/>
      <c r="C159" s="19"/>
      <c r="D159" s="133"/>
      <c r="E159" s="19"/>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9"/>
      <c r="C160" s="19"/>
      <c r="D160" s="133"/>
      <c r="E160" s="19"/>
      <c r="F160" s="19"/>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9"/>
      <c r="C161" s="19"/>
      <c r="D161" s="133"/>
      <c r="E161" s="19"/>
      <c r="F161" s="19"/>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9"/>
      <c r="C162" s="19"/>
      <c r="D162" s="133"/>
      <c r="E162" s="19"/>
      <c r="F162" s="19"/>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9"/>
      <c r="C163" s="19"/>
      <c r="D163" s="133"/>
      <c r="E163" s="19"/>
      <c r="F163" s="19"/>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9"/>
      <c r="C164" s="19"/>
      <c r="D164" s="133"/>
      <c r="E164" s="19"/>
      <c r="F164" s="19"/>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9"/>
      <c r="C165" s="19"/>
      <c r="D165" s="133"/>
      <c r="E165" s="19"/>
      <c r="F165" s="19"/>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9"/>
      <c r="C166" s="19"/>
      <c r="D166" s="133"/>
      <c r="E166" s="19"/>
      <c r="F166" s="19"/>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9"/>
      <c r="C167" s="19"/>
      <c r="D167" s="133"/>
      <c r="E167" s="19"/>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9"/>
      <c r="F169" s="19"/>
      <c r="G169" s="19"/>
      <c r="H169" s="19"/>
      <c r="I169" s="19"/>
      <c r="J169" s="19"/>
      <c r="K169" s="19"/>
      <c r="L169" s="19"/>
      <c r="M169" s="19"/>
      <c r="N169" s="19"/>
      <c r="O169" s="19"/>
      <c r="P169" s="19"/>
      <c r="Q169" s="19"/>
      <c r="R169" s="19"/>
      <c r="S169" s="19"/>
      <c r="T169" s="19"/>
      <c r="U169" s="19"/>
      <c r="V169" s="19"/>
      <c r="W169" s="19"/>
      <c r="X169" s="19"/>
      <c r="Y169" s="19"/>
    </row>
    <row r="170" spans="2:25" ht="12" customHeight="1">
      <c r="B170" s="19"/>
      <c r="C170" s="19"/>
      <c r="D170" s="133"/>
      <c r="E170" s="19"/>
      <c r="F170" s="19"/>
      <c r="G170" s="19"/>
      <c r="H170" s="19"/>
      <c r="I170" s="19"/>
      <c r="J170" s="19"/>
      <c r="K170" s="19"/>
      <c r="L170" s="19"/>
      <c r="M170" s="19"/>
      <c r="N170" s="19"/>
      <c r="O170" s="19"/>
      <c r="P170" s="19"/>
      <c r="Q170" s="19"/>
      <c r="R170" s="19"/>
      <c r="S170" s="19"/>
      <c r="T170" s="19"/>
      <c r="U170" s="19"/>
      <c r="V170" s="19"/>
      <c r="W170" s="19"/>
      <c r="X170" s="19"/>
      <c r="Y170" s="19"/>
    </row>
    <row r="171" spans="2:25" ht="12" customHeight="1">
      <c r="B171" s="19"/>
      <c r="C171" s="19"/>
      <c r="D171" s="133"/>
      <c r="E171" s="19"/>
      <c r="F171" s="19"/>
      <c r="G171" s="19"/>
      <c r="H171" s="19"/>
      <c r="I171" s="19"/>
      <c r="J171" s="19"/>
      <c r="K171" s="19"/>
      <c r="L171" s="19"/>
      <c r="M171" s="19"/>
      <c r="N171" s="19"/>
      <c r="O171" s="19"/>
      <c r="P171" s="19"/>
      <c r="Q171" s="19"/>
      <c r="R171" s="19"/>
      <c r="S171" s="19"/>
      <c r="T171" s="19"/>
      <c r="U171" s="19"/>
      <c r="V171" s="19"/>
      <c r="W171" s="19"/>
      <c r="X171" s="19"/>
      <c r="Y171" s="19"/>
    </row>
    <row r="172" spans="2:25" ht="12" customHeight="1">
      <c r="B172" s="19"/>
      <c r="C172" s="19"/>
      <c r="D172" s="133"/>
      <c r="E172" s="19"/>
      <c r="F172" s="19"/>
      <c r="G172" s="19"/>
      <c r="H172" s="19"/>
      <c r="I172" s="19"/>
      <c r="J172" s="19"/>
      <c r="K172" s="19"/>
      <c r="L172" s="19"/>
      <c r="M172" s="19"/>
      <c r="N172" s="19"/>
      <c r="O172" s="19"/>
      <c r="P172" s="19"/>
      <c r="Q172" s="19"/>
      <c r="R172" s="19"/>
      <c r="S172" s="19"/>
      <c r="T172" s="19"/>
      <c r="U172" s="19"/>
      <c r="V172" s="19"/>
      <c r="W172" s="19"/>
      <c r="X172" s="19"/>
      <c r="Y172" s="19"/>
    </row>
    <row r="173" spans="2:25" ht="12" customHeight="1">
      <c r="B173" s="19"/>
      <c r="C173" s="19"/>
      <c r="D173" s="133"/>
      <c r="E173" s="19"/>
      <c r="F173" s="19"/>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9"/>
      <c r="C174" s="19"/>
      <c r="D174" s="133"/>
      <c r="E174" s="19"/>
      <c r="F174" s="19"/>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9"/>
      <c r="C175" s="19"/>
      <c r="D175" s="133"/>
      <c r="E175" s="19"/>
      <c r="F175" s="19"/>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9"/>
      <c r="C176" s="19"/>
      <c r="D176" s="133"/>
      <c r="E176" s="19"/>
      <c r="F176" s="19"/>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9"/>
      <c r="C177" s="19"/>
      <c r="D177" s="133"/>
      <c r="E177" s="19"/>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9"/>
      <c r="C178" s="19"/>
      <c r="D178" s="133"/>
      <c r="E178" s="19"/>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9"/>
      <c r="C179" s="19"/>
      <c r="D179" s="133"/>
      <c r="E179" s="19"/>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9"/>
      <c r="C180" s="19"/>
      <c r="D180" s="133"/>
      <c r="E180" s="19"/>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9"/>
      <c r="C181" s="19"/>
      <c r="D181" s="133"/>
      <c r="E181" s="19"/>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9"/>
      <c r="C182" s="19"/>
      <c r="D182" s="133"/>
      <c r="E182" s="19"/>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9"/>
      <c r="C183" s="19"/>
      <c r="D183" s="133"/>
      <c r="E183" s="19"/>
      <c r="F183" s="19"/>
      <c r="G183" s="19"/>
      <c r="H183" s="19"/>
      <c r="I183" s="19"/>
      <c r="J183" s="19"/>
      <c r="K183" s="19"/>
      <c r="L183" s="19"/>
      <c r="M183" s="19"/>
      <c r="N183" s="19"/>
      <c r="O183" s="19"/>
      <c r="P183" s="19"/>
      <c r="Q183" s="19"/>
      <c r="R183" s="19"/>
      <c r="S183" s="19"/>
      <c r="T183" s="19"/>
      <c r="U183" s="19"/>
      <c r="V183" s="19"/>
      <c r="W183" s="19"/>
      <c r="X183" s="19"/>
      <c r="Y183" s="19"/>
    </row>
    <row r="184" spans="2:25" ht="12" customHeight="1">
      <c r="B184" s="19"/>
      <c r="C184" s="19"/>
      <c r="D184" s="133"/>
      <c r="E184" s="19"/>
      <c r="F184" s="19"/>
      <c r="G184" s="19"/>
      <c r="H184" s="19"/>
      <c r="I184" s="19"/>
      <c r="J184" s="19"/>
      <c r="K184" s="19"/>
      <c r="L184" s="19"/>
      <c r="M184" s="19"/>
      <c r="N184" s="19"/>
      <c r="O184" s="19"/>
      <c r="P184" s="19"/>
      <c r="Q184" s="19"/>
      <c r="R184" s="19"/>
      <c r="S184" s="19"/>
      <c r="T184" s="19"/>
      <c r="U184" s="19"/>
      <c r="V184" s="19"/>
      <c r="W184" s="19"/>
      <c r="X184" s="19"/>
      <c r="Y184" s="19"/>
    </row>
    <row r="185" spans="2:25" ht="12" customHeight="1">
      <c r="B185" s="19"/>
      <c r="C185" s="19"/>
      <c r="D185" s="133"/>
      <c r="E185" s="19"/>
      <c r="F185" s="19"/>
      <c r="G185" s="19"/>
      <c r="H185" s="19"/>
      <c r="I185" s="19"/>
      <c r="J185" s="19"/>
      <c r="K185" s="19"/>
      <c r="L185" s="19"/>
      <c r="M185" s="19"/>
      <c r="N185" s="19"/>
      <c r="O185" s="19"/>
      <c r="P185" s="19"/>
      <c r="Q185" s="19"/>
      <c r="R185" s="19"/>
      <c r="S185" s="19"/>
      <c r="T185" s="19"/>
      <c r="U185" s="19"/>
      <c r="V185" s="19"/>
      <c r="W185" s="19"/>
      <c r="X185" s="19"/>
      <c r="Y185" s="19"/>
    </row>
    <row r="186" spans="2:25" ht="12" customHeight="1">
      <c r="B186" s="19"/>
      <c r="C186" s="19"/>
      <c r="D186" s="133"/>
      <c r="E186" s="19"/>
      <c r="F186" s="19"/>
      <c r="G186" s="19"/>
      <c r="H186" s="19"/>
      <c r="I186" s="19"/>
      <c r="J186" s="19"/>
      <c r="K186" s="19"/>
      <c r="L186" s="19"/>
      <c r="M186" s="19"/>
      <c r="N186" s="19"/>
      <c r="O186" s="19"/>
      <c r="P186" s="19"/>
      <c r="Q186" s="19"/>
      <c r="R186" s="19"/>
      <c r="S186" s="19"/>
      <c r="T186" s="19"/>
      <c r="U186" s="19"/>
      <c r="V186" s="19"/>
      <c r="W186" s="19"/>
      <c r="X186" s="19"/>
      <c r="Y186" s="19"/>
    </row>
    <row r="187" spans="2:25" ht="12" customHeight="1">
      <c r="B187" s="19"/>
      <c r="C187" s="19"/>
      <c r="D187" s="133"/>
      <c r="E187" s="19"/>
      <c r="F187" s="19"/>
      <c r="G187" s="19"/>
      <c r="H187" s="19"/>
      <c r="I187" s="19"/>
      <c r="J187" s="19"/>
      <c r="K187" s="19"/>
      <c r="L187" s="19"/>
      <c r="M187" s="19"/>
      <c r="N187" s="19"/>
      <c r="O187" s="19"/>
      <c r="P187" s="19"/>
      <c r="Q187" s="19"/>
      <c r="R187" s="19"/>
      <c r="S187" s="19"/>
      <c r="T187" s="19"/>
      <c r="U187" s="19"/>
      <c r="V187" s="19"/>
      <c r="W187" s="19"/>
      <c r="X187" s="19"/>
      <c r="Y187" s="19"/>
    </row>
    <row r="188" spans="2:25" ht="12" customHeight="1">
      <c r="B188" s="19"/>
      <c r="C188" s="19"/>
      <c r="D188" s="133"/>
      <c r="E188" s="19"/>
      <c r="F188" s="19"/>
      <c r="G188" s="19"/>
      <c r="H188" s="19"/>
      <c r="I188" s="19"/>
      <c r="J188" s="19"/>
      <c r="K188" s="19"/>
      <c r="L188" s="19"/>
      <c r="M188" s="19"/>
      <c r="N188" s="19"/>
      <c r="O188" s="19"/>
      <c r="P188" s="19"/>
      <c r="Q188" s="19"/>
      <c r="R188" s="19"/>
      <c r="S188" s="19"/>
      <c r="T188" s="19"/>
      <c r="U188" s="19"/>
      <c r="V188" s="19"/>
      <c r="W188" s="19"/>
      <c r="X188" s="19"/>
      <c r="Y188" s="19"/>
    </row>
    <row r="189" spans="2:25" ht="12" customHeight="1">
      <c r="B189" s="19"/>
      <c r="C189" s="19"/>
      <c r="D189" s="133"/>
      <c r="E189" s="19"/>
      <c r="F189" s="19"/>
      <c r="G189" s="19"/>
      <c r="H189" s="19"/>
      <c r="I189" s="19"/>
      <c r="J189" s="19"/>
      <c r="K189" s="19"/>
      <c r="L189" s="19"/>
      <c r="M189" s="19"/>
      <c r="N189" s="19"/>
      <c r="O189" s="19"/>
      <c r="P189" s="19"/>
      <c r="Q189" s="19"/>
      <c r="R189" s="19"/>
      <c r="S189" s="19"/>
      <c r="T189" s="19"/>
      <c r="U189" s="19"/>
      <c r="V189" s="19"/>
      <c r="W189" s="19"/>
      <c r="X189" s="19"/>
      <c r="Y189" s="19"/>
    </row>
    <row r="190" spans="2:25" ht="12" customHeight="1">
      <c r="B190" s="19"/>
      <c r="C190" s="19"/>
      <c r="D190" s="133"/>
      <c r="E190" s="19"/>
      <c r="F190" s="19"/>
      <c r="G190" s="19"/>
      <c r="H190" s="19"/>
      <c r="I190" s="19"/>
      <c r="J190" s="19"/>
      <c r="K190" s="19"/>
      <c r="L190" s="19"/>
      <c r="M190" s="19"/>
      <c r="N190" s="19"/>
      <c r="O190" s="19"/>
      <c r="P190" s="19"/>
      <c r="Q190" s="19"/>
      <c r="R190" s="19"/>
      <c r="S190" s="19"/>
      <c r="T190" s="19"/>
      <c r="U190" s="19"/>
      <c r="V190" s="19"/>
      <c r="W190" s="19"/>
      <c r="X190" s="19"/>
      <c r="Y190" s="19"/>
    </row>
    <row r="191" spans="2:25" ht="12" customHeight="1">
      <c r="B191" s="19"/>
      <c r="C191" s="19"/>
      <c r="D191" s="133"/>
      <c r="E191" s="19"/>
      <c r="F191" s="19"/>
      <c r="G191" s="19"/>
      <c r="H191" s="19"/>
      <c r="I191" s="19"/>
      <c r="J191" s="19"/>
      <c r="K191" s="19"/>
      <c r="L191" s="19"/>
      <c r="M191" s="19"/>
      <c r="N191" s="19"/>
      <c r="O191" s="19"/>
      <c r="P191" s="19"/>
      <c r="Q191" s="19"/>
      <c r="R191" s="19"/>
      <c r="S191" s="19"/>
      <c r="T191" s="19"/>
      <c r="U191" s="19"/>
      <c r="V191" s="19"/>
      <c r="W191" s="19"/>
      <c r="X191" s="19"/>
      <c r="Y191" s="19"/>
    </row>
    <row r="192" spans="2:25" ht="12" customHeight="1">
      <c r="B192" s="19"/>
      <c r="C192" s="19"/>
      <c r="D192" s="133"/>
      <c r="E192" s="19"/>
      <c r="F192" s="19"/>
      <c r="G192" s="19"/>
      <c r="H192" s="19"/>
      <c r="I192" s="19"/>
      <c r="J192" s="19"/>
      <c r="K192" s="19"/>
      <c r="L192" s="19"/>
      <c r="M192" s="19"/>
      <c r="N192" s="19"/>
      <c r="O192" s="19"/>
      <c r="P192" s="19"/>
      <c r="Q192" s="19"/>
      <c r="R192" s="19"/>
      <c r="S192" s="19"/>
      <c r="T192" s="19"/>
      <c r="U192" s="19"/>
      <c r="V192" s="19"/>
      <c r="W192" s="19"/>
      <c r="X192" s="19"/>
      <c r="Y192" s="19"/>
    </row>
    <row r="193" spans="2:25" ht="12" customHeight="1">
      <c r="B193" s="19"/>
      <c r="C193" s="19"/>
      <c r="D193" s="133"/>
      <c r="E193" s="19"/>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9"/>
      <c r="C194" s="19"/>
      <c r="D194" s="133"/>
      <c r="E194" s="19"/>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9"/>
      <c r="C195" s="19"/>
      <c r="D195" s="133"/>
      <c r="E195" s="19"/>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9"/>
      <c r="C196" s="19"/>
      <c r="D196" s="133"/>
      <c r="E196" s="19"/>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9"/>
      <c r="C197" s="19"/>
      <c r="D197" s="133"/>
      <c r="E197" s="19"/>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9"/>
      <c r="C198" s="19"/>
      <c r="D198" s="133"/>
      <c r="E198" s="19"/>
      <c r="F198" s="19"/>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9"/>
      <c r="C199" s="19"/>
      <c r="D199" s="133"/>
      <c r="E199" s="19"/>
      <c r="F199" s="19"/>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9"/>
      <c r="C200" s="19"/>
      <c r="D200" s="133"/>
      <c r="E200" s="19"/>
      <c r="F200" s="19"/>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9"/>
      <c r="C201" s="19"/>
      <c r="D201" s="133"/>
      <c r="E201" s="19"/>
      <c r="F201" s="19"/>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9"/>
      <c r="C202" s="19"/>
      <c r="D202" s="133"/>
      <c r="E202" s="19"/>
      <c r="F202" s="19"/>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9"/>
      <c r="C203" s="19"/>
      <c r="D203" s="133"/>
      <c r="E203" s="19"/>
      <c r="F203" s="19"/>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9"/>
      <c r="C204" s="19"/>
      <c r="D204" s="133"/>
      <c r="E204" s="19"/>
      <c r="F204" s="19"/>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9"/>
      <c r="C205" s="19"/>
      <c r="D205" s="133"/>
      <c r="E205" s="19"/>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9"/>
      <c r="F207" s="19"/>
      <c r="G207" s="19"/>
      <c r="H207" s="19"/>
      <c r="I207" s="19"/>
      <c r="J207" s="19"/>
      <c r="K207" s="19"/>
      <c r="L207" s="19"/>
      <c r="M207" s="19"/>
      <c r="N207" s="19"/>
      <c r="O207" s="19"/>
      <c r="P207" s="19"/>
      <c r="Q207" s="19"/>
      <c r="R207" s="19"/>
      <c r="S207" s="19"/>
      <c r="T207" s="19"/>
      <c r="U207" s="19"/>
      <c r="V207" s="19"/>
      <c r="W207" s="19"/>
      <c r="X207" s="19"/>
      <c r="Y207" s="19"/>
    </row>
    <row r="208" spans="2:25" ht="12" customHeight="1">
      <c r="B208" s="19"/>
      <c r="C208" s="19"/>
      <c r="D208" s="133"/>
      <c r="E208" s="19"/>
      <c r="F208" s="19"/>
      <c r="G208" s="19"/>
      <c r="H208" s="19"/>
      <c r="I208" s="19"/>
      <c r="J208" s="19"/>
      <c r="K208" s="19"/>
      <c r="L208" s="19"/>
      <c r="M208" s="19"/>
      <c r="N208" s="19"/>
      <c r="O208" s="19"/>
      <c r="P208" s="19"/>
      <c r="Q208" s="19"/>
      <c r="R208" s="19"/>
      <c r="S208" s="19"/>
      <c r="T208" s="19"/>
      <c r="U208" s="19"/>
      <c r="V208" s="19"/>
      <c r="W208" s="19"/>
      <c r="X208" s="19"/>
      <c r="Y208" s="19"/>
    </row>
    <row r="209" spans="2:25" ht="12" customHeight="1">
      <c r="B209" s="19"/>
      <c r="C209" s="19"/>
      <c r="D209" s="133"/>
      <c r="E209" s="19"/>
      <c r="F209" s="19"/>
      <c r="G209" s="19"/>
      <c r="H209" s="19"/>
      <c r="I209" s="19"/>
      <c r="J209" s="19"/>
      <c r="K209" s="19"/>
      <c r="L209" s="19"/>
      <c r="M209" s="19"/>
      <c r="N209" s="19"/>
      <c r="O209" s="19"/>
      <c r="P209" s="19"/>
      <c r="Q209" s="19"/>
      <c r="R209" s="19"/>
      <c r="S209" s="19"/>
      <c r="T209" s="19"/>
      <c r="U209" s="19"/>
      <c r="V209" s="19"/>
      <c r="W209" s="19"/>
      <c r="X209" s="19"/>
      <c r="Y209" s="19"/>
    </row>
    <row r="210" spans="2:25" ht="12" customHeight="1">
      <c r="B210" s="19"/>
      <c r="C210" s="19"/>
      <c r="D210" s="133"/>
      <c r="E210" s="19"/>
      <c r="F210" s="19"/>
      <c r="G210" s="19"/>
      <c r="H210" s="19"/>
      <c r="I210" s="19"/>
      <c r="J210" s="19"/>
      <c r="K210" s="19"/>
      <c r="L210" s="19"/>
      <c r="M210" s="19"/>
      <c r="N210" s="19"/>
      <c r="O210" s="19"/>
      <c r="P210" s="19"/>
      <c r="Q210" s="19"/>
      <c r="R210" s="19"/>
      <c r="S210" s="19"/>
      <c r="T210" s="19"/>
      <c r="U210" s="19"/>
      <c r="V210" s="19"/>
      <c r="W210" s="19"/>
      <c r="X210" s="19"/>
      <c r="Y210" s="19"/>
    </row>
    <row r="211" spans="2:25" ht="12" customHeight="1">
      <c r="B211" s="19"/>
      <c r="C211" s="19"/>
      <c r="D211" s="133"/>
      <c r="E211" s="19"/>
      <c r="F211" s="19"/>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9"/>
      <c r="C212" s="19"/>
      <c r="D212" s="133"/>
      <c r="E212" s="19"/>
      <c r="F212" s="19"/>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9"/>
      <c r="C213" s="19"/>
      <c r="D213" s="133"/>
      <c r="E213" s="19"/>
      <c r="F213" s="19"/>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9"/>
      <c r="C214" s="19"/>
      <c r="D214" s="133"/>
      <c r="E214" s="19"/>
      <c r="F214" s="19"/>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9"/>
      <c r="C215" s="19"/>
      <c r="D215" s="133"/>
      <c r="E215" s="19"/>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9"/>
      <c r="C216" s="19"/>
      <c r="D216" s="133"/>
      <c r="E216" s="19"/>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9"/>
      <c r="C217" s="19"/>
      <c r="D217" s="133"/>
      <c r="E217" s="19"/>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9"/>
      <c r="C218" s="19"/>
      <c r="D218" s="133"/>
      <c r="E218" s="19"/>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9"/>
      <c r="C219" s="19"/>
      <c r="D219" s="133"/>
      <c r="E219" s="19"/>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9"/>
      <c r="C220" s="19"/>
      <c r="D220" s="133"/>
      <c r="E220" s="19"/>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9"/>
      <c r="C221" s="19"/>
      <c r="D221" s="133"/>
      <c r="E221" s="19"/>
      <c r="F221" s="19"/>
      <c r="G221" s="19"/>
      <c r="H221" s="19"/>
      <c r="I221" s="19"/>
      <c r="J221" s="19"/>
      <c r="K221" s="19"/>
      <c r="L221" s="19"/>
      <c r="M221" s="19"/>
      <c r="N221" s="19"/>
      <c r="O221" s="19"/>
      <c r="P221" s="19"/>
      <c r="Q221" s="19"/>
      <c r="R221" s="19"/>
      <c r="S221" s="19"/>
      <c r="T221" s="19"/>
      <c r="U221" s="19"/>
      <c r="V221" s="19"/>
      <c r="W221" s="19"/>
      <c r="X221" s="19"/>
      <c r="Y221" s="19"/>
    </row>
    <row r="222" spans="2:25" ht="12" customHeight="1">
      <c r="B222" s="19"/>
      <c r="C222" s="19"/>
      <c r="D222" s="133"/>
      <c r="E222" s="19"/>
      <c r="F222" s="19"/>
      <c r="G222" s="19"/>
      <c r="H222" s="19"/>
      <c r="I222" s="19"/>
      <c r="J222" s="19"/>
      <c r="K222" s="19"/>
      <c r="L222" s="19"/>
      <c r="M222" s="19"/>
      <c r="N222" s="19"/>
      <c r="O222" s="19"/>
      <c r="P222" s="19"/>
      <c r="Q222" s="19"/>
      <c r="R222" s="19"/>
      <c r="S222" s="19"/>
      <c r="T222" s="19"/>
      <c r="U222" s="19"/>
      <c r="V222" s="19"/>
      <c r="W222" s="19"/>
      <c r="X222" s="19"/>
      <c r="Y222" s="19"/>
    </row>
    <row r="223" spans="2:25" ht="12" customHeight="1">
      <c r="B223" s="19"/>
      <c r="C223" s="19"/>
      <c r="D223" s="133"/>
      <c r="E223" s="19"/>
      <c r="F223" s="19"/>
      <c r="G223" s="19"/>
      <c r="H223" s="19"/>
      <c r="I223" s="19"/>
      <c r="J223" s="19"/>
      <c r="K223" s="19"/>
      <c r="L223" s="19"/>
      <c r="M223" s="19"/>
      <c r="N223" s="19"/>
      <c r="O223" s="19"/>
      <c r="P223" s="19"/>
      <c r="Q223" s="19"/>
      <c r="R223" s="19"/>
      <c r="S223" s="19"/>
      <c r="T223" s="19"/>
      <c r="U223" s="19"/>
      <c r="V223" s="19"/>
      <c r="W223" s="19"/>
      <c r="X223" s="19"/>
      <c r="Y223" s="19"/>
    </row>
    <row r="224" spans="2:25" ht="12" customHeight="1">
      <c r="B224" s="19"/>
      <c r="C224" s="19"/>
      <c r="D224" s="133"/>
      <c r="E224" s="19"/>
      <c r="F224" s="19"/>
      <c r="G224" s="19"/>
      <c r="H224" s="19"/>
      <c r="I224" s="19"/>
      <c r="J224" s="19"/>
      <c r="K224" s="19"/>
      <c r="L224" s="19"/>
      <c r="M224" s="19"/>
      <c r="N224" s="19"/>
      <c r="O224" s="19"/>
      <c r="P224" s="19"/>
      <c r="Q224" s="19"/>
      <c r="R224" s="19"/>
      <c r="S224" s="19"/>
      <c r="T224" s="19"/>
      <c r="U224" s="19"/>
      <c r="V224" s="19"/>
      <c r="W224" s="19"/>
      <c r="X224" s="19"/>
      <c r="Y224" s="19"/>
    </row>
    <row r="225" spans="2:25" ht="12" customHeight="1">
      <c r="B225" s="19"/>
      <c r="C225" s="19"/>
      <c r="D225" s="133"/>
      <c r="E225" s="19"/>
      <c r="F225" s="19"/>
      <c r="G225" s="19"/>
      <c r="H225" s="19"/>
      <c r="I225" s="19"/>
      <c r="J225" s="19"/>
      <c r="K225" s="19"/>
      <c r="L225" s="19"/>
      <c r="M225" s="19"/>
      <c r="N225" s="19"/>
      <c r="O225" s="19"/>
      <c r="P225" s="19"/>
      <c r="Q225" s="19"/>
      <c r="R225" s="19"/>
      <c r="S225" s="19"/>
      <c r="T225" s="19"/>
      <c r="U225" s="19"/>
      <c r="V225" s="19"/>
      <c r="W225" s="19"/>
      <c r="X225" s="19"/>
      <c r="Y225" s="19"/>
    </row>
    <row r="226" spans="2:25" ht="12" customHeight="1">
      <c r="B226" s="19"/>
      <c r="C226" s="19"/>
      <c r="D226" s="133"/>
      <c r="E226" s="19"/>
      <c r="F226" s="19"/>
      <c r="G226" s="19"/>
      <c r="H226" s="19"/>
      <c r="I226" s="19"/>
      <c r="J226" s="19"/>
      <c r="K226" s="19"/>
      <c r="L226" s="19"/>
      <c r="M226" s="19"/>
      <c r="N226" s="19"/>
      <c r="O226" s="19"/>
      <c r="P226" s="19"/>
      <c r="Q226" s="19"/>
      <c r="R226" s="19"/>
      <c r="S226" s="19"/>
      <c r="T226" s="19"/>
      <c r="U226" s="19"/>
      <c r="V226" s="19"/>
      <c r="W226" s="19"/>
      <c r="X226" s="19"/>
      <c r="Y226" s="19"/>
    </row>
    <row r="227" spans="2:25" ht="12" customHeight="1">
      <c r="B227" s="19"/>
      <c r="C227" s="19"/>
      <c r="D227" s="133"/>
      <c r="E227" s="19"/>
      <c r="F227" s="19"/>
      <c r="G227" s="19"/>
      <c r="H227" s="19"/>
      <c r="I227" s="19"/>
      <c r="J227" s="19"/>
      <c r="K227" s="19"/>
      <c r="L227" s="19"/>
      <c r="M227" s="19"/>
      <c r="N227" s="19"/>
      <c r="O227" s="19"/>
      <c r="P227" s="19"/>
      <c r="Q227" s="19"/>
      <c r="R227" s="19"/>
      <c r="S227" s="19"/>
      <c r="T227" s="19"/>
      <c r="U227" s="19"/>
      <c r="V227" s="19"/>
      <c r="W227" s="19"/>
      <c r="X227" s="19"/>
      <c r="Y227" s="19"/>
    </row>
    <row r="228" spans="2:25" ht="12" customHeight="1">
      <c r="B228" s="19"/>
      <c r="C228" s="19"/>
      <c r="D228" s="133"/>
      <c r="E228" s="19"/>
      <c r="F228" s="19"/>
      <c r="G228" s="19"/>
      <c r="H228" s="19"/>
      <c r="I228" s="19"/>
      <c r="J228" s="19"/>
      <c r="K228" s="19"/>
      <c r="L228" s="19"/>
      <c r="M228" s="19"/>
      <c r="N228" s="19"/>
      <c r="O228" s="19"/>
      <c r="P228" s="19"/>
      <c r="Q228" s="19"/>
      <c r="R228" s="19"/>
      <c r="S228" s="19"/>
      <c r="T228" s="19"/>
      <c r="U228" s="19"/>
      <c r="V228" s="19"/>
      <c r="W228" s="19"/>
      <c r="X228" s="19"/>
      <c r="Y228" s="19"/>
    </row>
    <row r="229" spans="2:25" ht="12" customHeight="1">
      <c r="B229" s="19"/>
      <c r="C229" s="19"/>
      <c r="D229" s="133"/>
      <c r="E229" s="19"/>
      <c r="F229" s="19"/>
      <c r="G229" s="19"/>
      <c r="H229" s="19"/>
      <c r="I229" s="19"/>
      <c r="J229" s="19"/>
      <c r="K229" s="19"/>
      <c r="L229" s="19"/>
      <c r="M229" s="19"/>
      <c r="N229" s="19"/>
      <c r="O229" s="19"/>
      <c r="P229" s="19"/>
      <c r="Q229" s="19"/>
      <c r="R229" s="19"/>
      <c r="S229" s="19"/>
      <c r="T229" s="19"/>
      <c r="U229" s="19"/>
      <c r="V229" s="19"/>
      <c r="W229" s="19"/>
      <c r="X229" s="19"/>
      <c r="Y229" s="19"/>
    </row>
    <row r="230" spans="2:25" ht="12" customHeight="1">
      <c r="B230" s="19"/>
      <c r="C230" s="19"/>
      <c r="D230" s="133"/>
      <c r="E230" s="19"/>
      <c r="F230" s="19"/>
      <c r="G230" s="19"/>
      <c r="H230" s="19"/>
      <c r="I230" s="19"/>
      <c r="J230" s="19"/>
      <c r="K230" s="19"/>
      <c r="L230" s="19"/>
      <c r="M230" s="19"/>
      <c r="N230" s="19"/>
      <c r="O230" s="19"/>
      <c r="P230" s="19"/>
      <c r="Q230" s="19"/>
      <c r="R230" s="19"/>
      <c r="S230" s="19"/>
      <c r="T230" s="19"/>
      <c r="U230" s="19"/>
      <c r="V230" s="19"/>
      <c r="W230" s="19"/>
      <c r="X230" s="19"/>
      <c r="Y230" s="19"/>
    </row>
    <row r="231" spans="2:25" ht="12" customHeight="1">
      <c r="B231" s="19"/>
      <c r="C231" s="19"/>
      <c r="D231" s="133"/>
      <c r="E231" s="19"/>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9"/>
      <c r="C232" s="19"/>
      <c r="D232" s="133"/>
      <c r="E232" s="19"/>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9"/>
      <c r="C233" s="19"/>
      <c r="D233" s="133"/>
      <c r="E233" s="19"/>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9"/>
      <c r="C234" s="19"/>
      <c r="D234" s="133"/>
      <c r="E234" s="19"/>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9"/>
      <c r="C235" s="19"/>
      <c r="D235" s="133"/>
      <c r="E235" s="19"/>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9"/>
      <c r="C236" s="19"/>
      <c r="D236" s="133"/>
      <c r="E236" s="19"/>
      <c r="F236" s="19"/>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9"/>
      <c r="C237" s="19"/>
      <c r="D237" s="133"/>
      <c r="E237" s="19"/>
      <c r="F237" s="19"/>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9"/>
      <c r="C238" s="19"/>
      <c r="D238" s="133"/>
      <c r="E238" s="19"/>
      <c r="F238" s="19"/>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9"/>
      <c r="C239" s="19"/>
      <c r="D239" s="133"/>
      <c r="E239" s="19"/>
      <c r="F239" s="19"/>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9"/>
      <c r="C240" s="19"/>
      <c r="D240" s="133"/>
      <c r="E240" s="19"/>
      <c r="F240" s="19"/>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9"/>
      <c r="C241" s="19"/>
      <c r="D241" s="133"/>
      <c r="E241" s="19"/>
      <c r="F241" s="19"/>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9"/>
      <c r="C242" s="19"/>
      <c r="D242" s="133"/>
      <c r="E242" s="19"/>
      <c r="F242" s="19"/>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9"/>
      <c r="C243" s="19"/>
      <c r="D243" s="133"/>
      <c r="E243" s="19"/>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9"/>
      <c r="F245" s="19"/>
      <c r="G245" s="19"/>
      <c r="H245" s="19"/>
      <c r="I245" s="19"/>
      <c r="J245" s="19"/>
      <c r="K245" s="19"/>
      <c r="L245" s="19"/>
      <c r="M245" s="19"/>
      <c r="N245" s="19"/>
      <c r="O245" s="19"/>
      <c r="P245" s="19"/>
      <c r="Q245" s="19"/>
      <c r="R245" s="19"/>
      <c r="S245" s="19"/>
      <c r="T245" s="19"/>
      <c r="U245" s="19"/>
      <c r="V245" s="19"/>
      <c r="W245" s="19"/>
      <c r="X245" s="19"/>
      <c r="Y245" s="19"/>
    </row>
    <row r="246" spans="2:25" ht="12" customHeight="1">
      <c r="B246" s="19"/>
      <c r="C246" s="19"/>
      <c r="D246" s="133"/>
      <c r="E246" s="19"/>
      <c r="F246" s="19"/>
      <c r="G246" s="19"/>
      <c r="H246" s="19"/>
      <c r="I246" s="19"/>
      <c r="J246" s="19"/>
      <c r="K246" s="19"/>
      <c r="L246" s="19"/>
      <c r="M246" s="19"/>
      <c r="N246" s="19"/>
      <c r="O246" s="19"/>
      <c r="P246" s="19"/>
      <c r="Q246" s="19"/>
      <c r="R246" s="19"/>
      <c r="S246" s="19"/>
      <c r="T246" s="19"/>
      <c r="U246" s="19"/>
      <c r="V246" s="19"/>
      <c r="W246" s="19"/>
      <c r="X246" s="19"/>
      <c r="Y246" s="19"/>
    </row>
    <row r="247" spans="2:25" ht="12" customHeight="1">
      <c r="B247" s="19"/>
      <c r="C247" s="19"/>
      <c r="D247" s="133"/>
      <c r="E247" s="19"/>
      <c r="F247" s="19"/>
      <c r="G247" s="19"/>
      <c r="H247" s="19"/>
      <c r="I247" s="19"/>
      <c r="J247" s="19"/>
      <c r="K247" s="19"/>
      <c r="L247" s="19"/>
      <c r="M247" s="19"/>
      <c r="N247" s="19"/>
      <c r="O247" s="19"/>
      <c r="P247" s="19"/>
      <c r="Q247" s="19"/>
      <c r="R247" s="19"/>
      <c r="S247" s="19"/>
      <c r="T247" s="19"/>
      <c r="U247" s="19"/>
      <c r="V247" s="19"/>
      <c r="W247" s="19"/>
      <c r="X247" s="19"/>
      <c r="Y247" s="19"/>
    </row>
    <row r="248" spans="2:25" ht="12" customHeight="1">
      <c r="B248" s="19"/>
      <c r="C248" s="19"/>
      <c r="D248" s="133"/>
      <c r="E248" s="19"/>
      <c r="F248" s="19"/>
      <c r="G248" s="19"/>
      <c r="H248" s="19"/>
      <c r="I248" s="19"/>
      <c r="J248" s="19"/>
      <c r="K248" s="19"/>
      <c r="L248" s="19"/>
      <c r="M248" s="19"/>
      <c r="N248" s="19"/>
      <c r="O248" s="19"/>
      <c r="P248" s="19"/>
      <c r="Q248" s="19"/>
      <c r="R248" s="19"/>
      <c r="S248" s="19"/>
      <c r="T248" s="19"/>
      <c r="U248" s="19"/>
      <c r="V248" s="19"/>
      <c r="W248" s="19"/>
      <c r="X248" s="19"/>
      <c r="Y248" s="19"/>
    </row>
    <row r="249" spans="2:25" ht="12" customHeight="1">
      <c r="B249" s="19"/>
      <c r="C249" s="19"/>
      <c r="D249" s="133"/>
      <c r="E249" s="19"/>
      <c r="F249" s="19"/>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9"/>
      <c r="C250" s="19"/>
      <c r="D250" s="133"/>
      <c r="E250" s="19"/>
      <c r="F250" s="19"/>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9"/>
      <c r="C251" s="19"/>
      <c r="D251" s="133"/>
      <c r="E251" s="19"/>
      <c r="F251" s="19"/>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9"/>
      <c r="C252" s="19"/>
      <c r="D252" s="133"/>
      <c r="E252" s="19"/>
      <c r="F252" s="19"/>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9"/>
      <c r="C253" s="19"/>
      <c r="D253" s="133"/>
      <c r="E253" s="19"/>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9"/>
      <c r="C254" s="19"/>
      <c r="D254" s="133"/>
      <c r="E254" s="19"/>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9"/>
      <c r="C255" s="19"/>
      <c r="D255" s="133"/>
      <c r="E255" s="19"/>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9"/>
      <c r="C256" s="19"/>
      <c r="D256" s="133"/>
      <c r="E256" s="19"/>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9"/>
      <c r="C257" s="19"/>
      <c r="D257" s="133"/>
      <c r="E257" s="19"/>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9"/>
      <c r="C258" s="19"/>
      <c r="D258" s="133"/>
      <c r="E258" s="19"/>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9"/>
      <c r="C259" s="19"/>
      <c r="D259" s="133"/>
      <c r="E259" s="19"/>
      <c r="F259" s="19"/>
      <c r="G259" s="19"/>
      <c r="H259" s="19"/>
      <c r="I259" s="19"/>
      <c r="J259" s="19"/>
      <c r="K259" s="19"/>
      <c r="L259" s="19"/>
      <c r="M259" s="19"/>
      <c r="N259" s="19"/>
      <c r="O259" s="19"/>
      <c r="P259" s="19"/>
      <c r="Q259" s="19"/>
      <c r="R259" s="19"/>
      <c r="S259" s="19"/>
      <c r="T259" s="19"/>
      <c r="U259" s="19"/>
      <c r="V259" s="19"/>
      <c r="W259" s="19"/>
      <c r="X259" s="19"/>
      <c r="Y259" s="19"/>
    </row>
    <row r="260" spans="2:25" ht="12" customHeight="1">
      <c r="B260" s="19"/>
      <c r="C260" s="19"/>
      <c r="D260" s="133"/>
      <c r="E260" s="19"/>
      <c r="F260" s="19"/>
      <c r="G260" s="19"/>
      <c r="H260" s="19"/>
      <c r="I260" s="19"/>
      <c r="J260" s="19"/>
      <c r="K260" s="19"/>
      <c r="L260" s="19"/>
      <c r="M260" s="19"/>
      <c r="N260" s="19"/>
      <c r="O260" s="19"/>
      <c r="P260" s="19"/>
      <c r="Q260" s="19"/>
      <c r="R260" s="19"/>
      <c r="S260" s="19"/>
      <c r="T260" s="19"/>
      <c r="U260" s="19"/>
      <c r="V260" s="19"/>
      <c r="W260" s="19"/>
      <c r="X260" s="19"/>
      <c r="Y260" s="19"/>
    </row>
    <row r="261" spans="2:25" ht="12" customHeight="1">
      <c r="B261" s="19"/>
      <c r="C261" s="19"/>
      <c r="D261" s="133"/>
      <c r="E261" s="19"/>
      <c r="F261" s="19"/>
      <c r="G261" s="19"/>
      <c r="H261" s="19"/>
      <c r="I261" s="19"/>
      <c r="J261" s="19"/>
      <c r="K261" s="19"/>
      <c r="L261" s="19"/>
      <c r="M261" s="19"/>
      <c r="N261" s="19"/>
      <c r="O261" s="19"/>
      <c r="P261" s="19"/>
      <c r="Q261" s="19"/>
      <c r="R261" s="19"/>
      <c r="S261" s="19"/>
      <c r="T261" s="19"/>
      <c r="U261" s="19"/>
      <c r="V261" s="19"/>
      <c r="W261" s="19"/>
      <c r="X261" s="19"/>
      <c r="Y261" s="19"/>
    </row>
    <row r="262" spans="2:25" ht="12" customHeight="1">
      <c r="B262" s="19"/>
      <c r="C262" s="19"/>
      <c r="D262" s="133"/>
      <c r="E262" s="19"/>
      <c r="F262" s="19"/>
      <c r="G262" s="19"/>
      <c r="H262" s="19"/>
      <c r="I262" s="19"/>
      <c r="J262" s="19"/>
      <c r="K262" s="19"/>
      <c r="L262" s="19"/>
      <c r="M262" s="19"/>
      <c r="N262" s="19"/>
      <c r="O262" s="19"/>
      <c r="P262" s="19"/>
      <c r="Q262" s="19"/>
      <c r="R262" s="19"/>
      <c r="S262" s="19"/>
      <c r="T262" s="19"/>
      <c r="U262" s="19"/>
      <c r="V262" s="19"/>
      <c r="W262" s="19"/>
      <c r="X262" s="19"/>
      <c r="Y262" s="19"/>
    </row>
    <row r="263" spans="2:25" ht="12" customHeight="1">
      <c r="B263" s="19"/>
      <c r="C263" s="19"/>
      <c r="D263" s="133"/>
      <c r="E263" s="19"/>
      <c r="F263" s="19"/>
      <c r="G263" s="19"/>
      <c r="H263" s="19"/>
      <c r="I263" s="19"/>
      <c r="J263" s="19"/>
      <c r="K263" s="19"/>
      <c r="L263" s="19"/>
      <c r="M263" s="19"/>
      <c r="N263" s="19"/>
      <c r="O263" s="19"/>
      <c r="P263" s="19"/>
      <c r="Q263" s="19"/>
      <c r="R263" s="19"/>
      <c r="S263" s="19"/>
      <c r="T263" s="19"/>
      <c r="U263" s="19"/>
      <c r="V263" s="19"/>
      <c r="W263" s="19"/>
      <c r="X263" s="19"/>
      <c r="Y263" s="19"/>
    </row>
    <row r="264" spans="2:25" ht="12" customHeight="1">
      <c r="B264" s="19"/>
      <c r="C264" s="19"/>
      <c r="D264" s="133"/>
      <c r="E264" s="19"/>
      <c r="F264" s="19"/>
      <c r="G264" s="19"/>
      <c r="H264" s="19"/>
      <c r="I264" s="19"/>
      <c r="J264" s="19"/>
      <c r="K264" s="19"/>
      <c r="L264" s="19"/>
      <c r="M264" s="19"/>
      <c r="N264" s="19"/>
      <c r="O264" s="19"/>
      <c r="P264" s="19"/>
      <c r="Q264" s="19"/>
      <c r="R264" s="19"/>
      <c r="S264" s="19"/>
      <c r="T264" s="19"/>
      <c r="U264" s="19"/>
      <c r="V264" s="19"/>
      <c r="W264" s="19"/>
      <c r="X264" s="19"/>
      <c r="Y264" s="19"/>
    </row>
    <row r="265" spans="2:25" ht="12" customHeight="1">
      <c r="B265" s="19"/>
      <c r="C265" s="19"/>
      <c r="D265" s="133"/>
      <c r="E265" s="19"/>
      <c r="F265" s="19"/>
      <c r="G265" s="19"/>
      <c r="H265" s="19"/>
      <c r="I265" s="19"/>
      <c r="J265" s="19"/>
      <c r="K265" s="19"/>
      <c r="L265" s="19"/>
      <c r="M265" s="19"/>
      <c r="N265" s="19"/>
      <c r="O265" s="19"/>
      <c r="P265" s="19"/>
      <c r="Q265" s="19"/>
      <c r="R265" s="19"/>
      <c r="S265" s="19"/>
      <c r="T265" s="19"/>
      <c r="U265" s="19"/>
      <c r="V265" s="19"/>
      <c r="W265" s="19"/>
      <c r="X265" s="19"/>
      <c r="Y265" s="19"/>
    </row>
    <row r="266" spans="2:25" ht="12" customHeight="1">
      <c r="B266" s="19"/>
      <c r="C266" s="19"/>
      <c r="D266" s="133"/>
      <c r="E266" s="19"/>
      <c r="F266" s="19"/>
      <c r="G266" s="19"/>
      <c r="H266" s="19"/>
      <c r="I266" s="19"/>
      <c r="J266" s="19"/>
      <c r="K266" s="19"/>
      <c r="L266" s="19"/>
      <c r="M266" s="19"/>
      <c r="N266" s="19"/>
      <c r="O266" s="19"/>
      <c r="P266" s="19"/>
      <c r="Q266" s="19"/>
      <c r="R266" s="19"/>
      <c r="S266" s="19"/>
      <c r="T266" s="19"/>
      <c r="U266" s="19"/>
      <c r="V266" s="19"/>
      <c r="W266" s="19"/>
      <c r="X266" s="19"/>
      <c r="Y266" s="19"/>
    </row>
    <row r="267" spans="2:25" ht="12" customHeight="1">
      <c r="B267" s="19"/>
      <c r="C267" s="19"/>
      <c r="D267" s="133"/>
      <c r="E267" s="19"/>
      <c r="F267" s="19"/>
      <c r="G267" s="19"/>
      <c r="H267" s="19"/>
      <c r="I267" s="19"/>
      <c r="J267" s="19"/>
      <c r="K267" s="19"/>
      <c r="L267" s="19"/>
      <c r="M267" s="19"/>
      <c r="N267" s="19"/>
      <c r="O267" s="19"/>
      <c r="P267" s="19"/>
      <c r="Q267" s="19"/>
      <c r="R267" s="19"/>
      <c r="S267" s="19"/>
      <c r="T267" s="19"/>
      <c r="U267" s="19"/>
      <c r="V267" s="19"/>
      <c r="W267" s="19"/>
      <c r="X267" s="19"/>
      <c r="Y267" s="19"/>
    </row>
    <row r="268" spans="2:25" ht="12" customHeight="1">
      <c r="B268" s="19"/>
      <c r="C268" s="19"/>
      <c r="D268" s="133"/>
      <c r="E268" s="19"/>
      <c r="F268" s="19"/>
      <c r="G268" s="19"/>
      <c r="H268" s="19"/>
      <c r="I268" s="19"/>
      <c r="J268" s="19"/>
      <c r="K268" s="19"/>
      <c r="L268" s="19"/>
      <c r="M268" s="19"/>
      <c r="N268" s="19"/>
      <c r="O268" s="19"/>
      <c r="P268" s="19"/>
      <c r="Q268" s="19"/>
      <c r="R268" s="19"/>
      <c r="S268" s="19"/>
      <c r="T268" s="19"/>
      <c r="U268" s="19"/>
      <c r="V268" s="19"/>
      <c r="W268" s="19"/>
      <c r="X268" s="19"/>
      <c r="Y268" s="19"/>
    </row>
    <row r="269" spans="2:25" ht="12" customHeight="1">
      <c r="B269" s="19"/>
      <c r="C269" s="19"/>
      <c r="D269" s="133"/>
      <c r="E269" s="19"/>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9"/>
      <c r="C270" s="19"/>
      <c r="D270" s="133"/>
      <c r="E270" s="19"/>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9"/>
      <c r="C271" s="19"/>
      <c r="D271" s="133"/>
      <c r="E271" s="19"/>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9"/>
      <c r="C272" s="19"/>
      <c r="D272" s="133"/>
      <c r="E272" s="19"/>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9"/>
      <c r="C273" s="19"/>
      <c r="D273" s="133"/>
      <c r="E273" s="19"/>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9"/>
      <c r="C274" s="19"/>
      <c r="D274" s="133"/>
      <c r="E274" s="19"/>
      <c r="F274" s="19"/>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9"/>
      <c r="C275" s="19"/>
      <c r="D275" s="133"/>
      <c r="E275" s="19"/>
      <c r="F275" s="19"/>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9"/>
      <c r="C276" s="19"/>
      <c r="D276" s="133"/>
      <c r="E276" s="19"/>
      <c r="F276" s="19"/>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9"/>
      <c r="C277" s="19"/>
      <c r="D277" s="133"/>
      <c r="E277" s="19"/>
      <c r="F277" s="19"/>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9"/>
      <c r="C278" s="19"/>
      <c r="D278" s="133"/>
      <c r="E278" s="19"/>
      <c r="F278" s="19"/>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9"/>
      <c r="C279" s="19"/>
      <c r="D279" s="133"/>
      <c r="E279" s="19"/>
      <c r="F279" s="19"/>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9"/>
      <c r="C280" s="19"/>
      <c r="D280" s="133"/>
      <c r="E280" s="19"/>
      <c r="F280" s="19"/>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9"/>
      <c r="C281" s="19"/>
      <c r="D281" s="133"/>
      <c r="E281" s="19"/>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9"/>
      <c r="F283" s="19"/>
      <c r="G283" s="19"/>
      <c r="H283" s="19"/>
      <c r="I283" s="19"/>
      <c r="J283" s="19"/>
      <c r="K283" s="19"/>
      <c r="L283" s="19"/>
      <c r="M283" s="19"/>
      <c r="N283" s="19"/>
      <c r="O283" s="19"/>
      <c r="P283" s="19"/>
      <c r="Q283" s="19"/>
      <c r="R283" s="19"/>
      <c r="S283" s="19"/>
      <c r="T283" s="19"/>
      <c r="U283" s="19"/>
      <c r="V283" s="19"/>
      <c r="W283" s="19"/>
      <c r="X283" s="19"/>
      <c r="Y283" s="19"/>
    </row>
    <row r="284" spans="2:25" ht="12" customHeight="1">
      <c r="B284" s="19"/>
      <c r="C284" s="19"/>
      <c r="D284" s="133"/>
      <c r="E284" s="19"/>
      <c r="F284" s="19"/>
      <c r="G284" s="19"/>
      <c r="H284" s="19"/>
      <c r="I284" s="19"/>
      <c r="J284" s="19"/>
      <c r="K284" s="19"/>
      <c r="L284" s="19"/>
      <c r="M284" s="19"/>
      <c r="N284" s="19"/>
      <c r="O284" s="19"/>
      <c r="P284" s="19"/>
      <c r="Q284" s="19"/>
      <c r="R284" s="19"/>
      <c r="S284" s="19"/>
      <c r="T284" s="19"/>
      <c r="U284" s="19"/>
      <c r="V284" s="19"/>
      <c r="W284" s="19"/>
      <c r="X284" s="19"/>
      <c r="Y284" s="19"/>
    </row>
    <row r="285" spans="2:25" ht="12" customHeight="1">
      <c r="B285" s="19"/>
      <c r="C285" s="19"/>
      <c r="D285" s="133"/>
      <c r="E285" s="19"/>
      <c r="F285" s="19"/>
      <c r="G285" s="19"/>
      <c r="H285" s="19"/>
      <c r="I285" s="19"/>
      <c r="J285" s="19"/>
      <c r="K285" s="19"/>
      <c r="L285" s="19"/>
      <c r="M285" s="19"/>
      <c r="N285" s="19"/>
      <c r="O285" s="19"/>
      <c r="P285" s="19"/>
      <c r="Q285" s="19"/>
      <c r="R285" s="19"/>
      <c r="S285" s="19"/>
      <c r="T285" s="19"/>
      <c r="U285" s="19"/>
      <c r="V285" s="19"/>
      <c r="W285" s="19"/>
      <c r="X285" s="19"/>
      <c r="Y285" s="19"/>
    </row>
    <row r="286" spans="2:25" ht="12" customHeight="1">
      <c r="B286" s="19"/>
      <c r="C286" s="19"/>
      <c r="D286" s="133"/>
      <c r="E286" s="19"/>
      <c r="F286" s="19"/>
      <c r="G286" s="19"/>
      <c r="H286" s="19"/>
      <c r="I286" s="19"/>
      <c r="J286" s="19"/>
      <c r="K286" s="19"/>
      <c r="L286" s="19"/>
      <c r="M286" s="19"/>
      <c r="N286" s="19"/>
      <c r="O286" s="19"/>
      <c r="P286" s="19"/>
      <c r="Q286" s="19"/>
      <c r="R286" s="19"/>
      <c r="S286" s="19"/>
      <c r="T286" s="19"/>
      <c r="U286" s="19"/>
      <c r="V286" s="19"/>
      <c r="W286" s="19"/>
      <c r="X286" s="19"/>
      <c r="Y286" s="19"/>
    </row>
    <row r="287" spans="2:25" ht="12" customHeight="1">
      <c r="B287" s="19"/>
      <c r="C287" s="19"/>
      <c r="D287" s="133"/>
      <c r="E287" s="19"/>
      <c r="F287" s="19"/>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9"/>
      <c r="C288" s="19"/>
      <c r="D288" s="133"/>
      <c r="E288" s="19"/>
      <c r="F288" s="19"/>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9"/>
      <c r="C289" s="19"/>
      <c r="D289" s="133"/>
      <c r="E289" s="19"/>
      <c r="F289" s="19"/>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9"/>
      <c r="C290" s="19"/>
      <c r="D290" s="133"/>
      <c r="E290" s="19"/>
      <c r="F290" s="19"/>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9"/>
      <c r="C291" s="19"/>
      <c r="D291" s="133"/>
      <c r="E291" s="19"/>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9"/>
      <c r="C292" s="19"/>
      <c r="D292" s="133"/>
      <c r="E292" s="19"/>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9"/>
      <c r="C293" s="19"/>
      <c r="D293" s="133"/>
      <c r="E293" s="19"/>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9"/>
      <c r="C294" s="19"/>
      <c r="D294" s="133"/>
      <c r="E294" s="19"/>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9"/>
      <c r="C295" s="19"/>
      <c r="D295" s="133"/>
      <c r="E295" s="19"/>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9"/>
      <c r="C296" s="19"/>
      <c r="D296" s="133"/>
      <c r="E296" s="19"/>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9"/>
      <c r="C297" s="19"/>
      <c r="D297" s="133"/>
      <c r="E297" s="19"/>
      <c r="F297" s="19"/>
      <c r="G297" s="19"/>
      <c r="H297" s="19"/>
      <c r="I297" s="19"/>
      <c r="J297" s="19"/>
      <c r="K297" s="19"/>
      <c r="L297" s="19"/>
      <c r="M297" s="19"/>
      <c r="N297" s="19"/>
      <c r="O297" s="19"/>
      <c r="P297" s="19"/>
      <c r="Q297" s="19"/>
      <c r="R297" s="19"/>
      <c r="S297" s="19"/>
      <c r="T297" s="19"/>
      <c r="U297" s="19"/>
      <c r="V297" s="19"/>
      <c r="W297" s="19"/>
      <c r="X297" s="19"/>
      <c r="Y297" s="19"/>
    </row>
    <row r="298" spans="2:25" ht="12" customHeight="1">
      <c r="B298" s="19"/>
      <c r="C298" s="19"/>
      <c r="D298" s="133"/>
      <c r="E298" s="19"/>
      <c r="F298" s="19"/>
      <c r="G298" s="19"/>
      <c r="H298" s="19"/>
      <c r="I298" s="19"/>
      <c r="J298" s="19"/>
      <c r="K298" s="19"/>
      <c r="L298" s="19"/>
      <c r="M298" s="19"/>
      <c r="N298" s="19"/>
      <c r="O298" s="19"/>
      <c r="P298" s="19"/>
      <c r="Q298" s="19"/>
      <c r="R298" s="19"/>
      <c r="S298" s="19"/>
      <c r="T298" s="19"/>
      <c r="U298" s="19"/>
      <c r="V298" s="19"/>
      <c r="W298" s="19"/>
      <c r="X298" s="19"/>
      <c r="Y298" s="19"/>
    </row>
    <row r="299" spans="2:25" ht="12" customHeight="1">
      <c r="B299" s="19"/>
      <c r="C299" s="19"/>
      <c r="D299" s="133"/>
      <c r="E299" s="19"/>
      <c r="F299" s="19"/>
      <c r="G299" s="19"/>
      <c r="H299" s="19"/>
      <c r="I299" s="19"/>
      <c r="J299" s="19"/>
      <c r="K299" s="19"/>
      <c r="L299" s="19"/>
      <c r="M299" s="19"/>
      <c r="N299" s="19"/>
      <c r="O299" s="19"/>
      <c r="P299" s="19"/>
      <c r="Q299" s="19"/>
      <c r="R299" s="19"/>
      <c r="S299" s="19"/>
      <c r="T299" s="19"/>
      <c r="U299" s="19"/>
      <c r="V299" s="19"/>
      <c r="W299" s="19"/>
      <c r="X299" s="19"/>
      <c r="Y299" s="19"/>
    </row>
    <row r="300" spans="2:25" ht="12" customHeight="1">
      <c r="B300" s="19"/>
      <c r="C300" s="19"/>
      <c r="D300" s="133"/>
      <c r="E300" s="19"/>
      <c r="F300" s="19"/>
      <c r="G300" s="19"/>
      <c r="H300" s="19"/>
      <c r="I300" s="19"/>
      <c r="J300" s="19"/>
      <c r="K300" s="19"/>
      <c r="L300" s="19"/>
      <c r="M300" s="19"/>
      <c r="N300" s="19"/>
      <c r="O300" s="19"/>
      <c r="P300" s="19"/>
      <c r="Q300" s="19"/>
      <c r="R300" s="19"/>
      <c r="S300" s="19"/>
      <c r="T300" s="19"/>
      <c r="U300" s="19"/>
      <c r="V300" s="19"/>
      <c r="W300" s="19"/>
      <c r="X300" s="19"/>
      <c r="Y300" s="19"/>
    </row>
    <row r="301" spans="2:25" ht="12" customHeight="1">
      <c r="B301" s="19"/>
      <c r="C301" s="19"/>
      <c r="D301" s="133"/>
      <c r="E301" s="19"/>
      <c r="F301" s="19"/>
      <c r="G301" s="19"/>
      <c r="H301" s="19"/>
      <c r="I301" s="19"/>
      <c r="J301" s="19"/>
      <c r="K301" s="19"/>
      <c r="L301" s="19"/>
      <c r="M301" s="19"/>
      <c r="N301" s="19"/>
      <c r="O301" s="19"/>
      <c r="P301" s="19"/>
      <c r="Q301" s="19"/>
      <c r="R301" s="19"/>
      <c r="S301" s="19"/>
      <c r="T301" s="19"/>
      <c r="U301" s="19"/>
      <c r="V301" s="19"/>
      <c r="W301" s="19"/>
      <c r="X301" s="19"/>
      <c r="Y301" s="19"/>
    </row>
    <row r="302" spans="2:25" ht="12" customHeight="1">
      <c r="B302" s="19"/>
      <c r="C302" s="19"/>
      <c r="D302" s="133"/>
      <c r="E302" s="19"/>
      <c r="F302" s="19"/>
      <c r="G302" s="19"/>
      <c r="H302" s="19"/>
      <c r="I302" s="19"/>
      <c r="J302" s="19"/>
      <c r="K302" s="19"/>
      <c r="L302" s="19"/>
      <c r="M302" s="19"/>
      <c r="N302" s="19"/>
      <c r="O302" s="19"/>
      <c r="P302" s="19"/>
      <c r="Q302" s="19"/>
      <c r="R302" s="19"/>
      <c r="S302" s="19"/>
      <c r="T302" s="19"/>
      <c r="U302" s="19"/>
      <c r="V302" s="19"/>
      <c r="W302" s="19"/>
      <c r="X302" s="19"/>
      <c r="Y302" s="19"/>
    </row>
    <row r="303" spans="2:25" ht="12" customHeight="1">
      <c r="B303" s="19"/>
      <c r="C303" s="19"/>
      <c r="D303" s="133"/>
      <c r="E303" s="19"/>
      <c r="F303" s="19"/>
      <c r="G303" s="19"/>
      <c r="H303" s="19"/>
      <c r="I303" s="19"/>
      <c r="J303" s="19"/>
      <c r="K303" s="19"/>
      <c r="L303" s="19"/>
      <c r="M303" s="19"/>
      <c r="N303" s="19"/>
      <c r="O303" s="19"/>
      <c r="P303" s="19"/>
      <c r="Q303" s="19"/>
      <c r="R303" s="19"/>
      <c r="S303" s="19"/>
      <c r="T303" s="19"/>
      <c r="U303" s="19"/>
      <c r="V303" s="19"/>
      <c r="W303" s="19"/>
      <c r="X303" s="19"/>
      <c r="Y303" s="19"/>
    </row>
    <row r="304" spans="2:25" ht="12" customHeight="1">
      <c r="B304" s="19"/>
      <c r="C304" s="19"/>
      <c r="D304" s="133"/>
      <c r="E304" s="19"/>
      <c r="F304" s="19"/>
      <c r="G304" s="19"/>
      <c r="H304" s="19"/>
      <c r="I304" s="19"/>
      <c r="J304" s="19"/>
      <c r="K304" s="19"/>
      <c r="L304" s="19"/>
      <c r="M304" s="19"/>
      <c r="N304" s="19"/>
      <c r="O304" s="19"/>
      <c r="P304" s="19"/>
      <c r="Q304" s="19"/>
      <c r="R304" s="19"/>
      <c r="S304" s="19"/>
      <c r="T304" s="19"/>
      <c r="U304" s="19"/>
      <c r="V304" s="19"/>
      <c r="W304" s="19"/>
      <c r="X304" s="19"/>
      <c r="Y304" s="19"/>
    </row>
    <row r="305" spans="2:25" ht="12" customHeight="1">
      <c r="B305" s="19"/>
      <c r="C305" s="19"/>
      <c r="D305" s="133"/>
      <c r="E305" s="19"/>
      <c r="F305" s="19"/>
      <c r="G305" s="19"/>
      <c r="H305" s="19"/>
      <c r="I305" s="19"/>
      <c r="J305" s="19"/>
      <c r="K305" s="19"/>
      <c r="L305" s="19"/>
      <c r="M305" s="19"/>
      <c r="N305" s="19"/>
      <c r="O305" s="19"/>
      <c r="P305" s="19"/>
      <c r="Q305" s="19"/>
      <c r="R305" s="19"/>
      <c r="S305" s="19"/>
      <c r="T305" s="19"/>
      <c r="U305" s="19"/>
      <c r="V305" s="19"/>
      <c r="W305" s="19"/>
      <c r="X305" s="19"/>
      <c r="Y305" s="19"/>
    </row>
    <row r="306" spans="2:25" ht="12" customHeight="1">
      <c r="B306" s="19"/>
      <c r="C306" s="19"/>
      <c r="D306" s="133"/>
      <c r="E306" s="19"/>
      <c r="F306" s="19"/>
      <c r="G306" s="19"/>
      <c r="H306" s="19"/>
      <c r="I306" s="19"/>
      <c r="J306" s="19"/>
      <c r="K306" s="19"/>
      <c r="L306" s="19"/>
      <c r="M306" s="19"/>
      <c r="N306" s="19"/>
      <c r="O306" s="19"/>
      <c r="P306" s="19"/>
      <c r="Q306" s="19"/>
      <c r="R306" s="19"/>
      <c r="S306" s="19"/>
      <c r="T306" s="19"/>
      <c r="U306" s="19"/>
      <c r="V306" s="19"/>
      <c r="W306" s="19"/>
      <c r="X306" s="19"/>
      <c r="Y306" s="19"/>
    </row>
    <row r="307" spans="2:25" ht="12" customHeight="1">
      <c r="B307" s="19"/>
      <c r="C307" s="19"/>
      <c r="D307" s="133"/>
      <c r="E307" s="19"/>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9"/>
      <c r="C308" s="19"/>
      <c r="D308" s="133"/>
      <c r="E308" s="19"/>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9"/>
      <c r="C309" s="19"/>
      <c r="D309" s="133"/>
      <c r="E309" s="19"/>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9"/>
      <c r="C310" s="19"/>
      <c r="D310" s="133"/>
      <c r="E310" s="19"/>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9"/>
      <c r="C311" s="19"/>
      <c r="D311" s="133"/>
      <c r="E311" s="19"/>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9"/>
      <c r="C312" s="19"/>
      <c r="D312" s="133"/>
      <c r="E312" s="19"/>
      <c r="F312" s="19"/>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9"/>
      <c r="C313" s="19"/>
      <c r="D313" s="133"/>
      <c r="E313" s="19"/>
      <c r="F313" s="19"/>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9"/>
      <c r="C314" s="19"/>
      <c r="D314" s="133"/>
      <c r="E314" s="19"/>
      <c r="F314" s="19"/>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9"/>
      <c r="C315" s="19"/>
      <c r="D315" s="133"/>
      <c r="E315" s="19"/>
      <c r="F315" s="19"/>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9"/>
      <c r="C316" s="19"/>
      <c r="D316" s="133"/>
      <c r="E316" s="19"/>
      <c r="F316" s="19"/>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9"/>
      <c r="C317" s="19"/>
      <c r="D317" s="133"/>
      <c r="E317" s="19"/>
      <c r="F317" s="19"/>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9"/>
      <c r="C318" s="19"/>
      <c r="D318" s="133"/>
      <c r="E318" s="19"/>
      <c r="F318" s="19"/>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9"/>
      <c r="C319" s="19"/>
      <c r="D319" s="133"/>
      <c r="E319" s="19"/>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9"/>
      <c r="F321" s="19"/>
      <c r="G321" s="19"/>
      <c r="H321" s="19"/>
      <c r="I321" s="19"/>
      <c r="J321" s="19"/>
      <c r="K321" s="19"/>
      <c r="L321" s="19"/>
      <c r="M321" s="19"/>
      <c r="N321" s="19"/>
      <c r="O321" s="19"/>
      <c r="P321" s="19"/>
      <c r="Q321" s="19"/>
      <c r="R321" s="19"/>
      <c r="S321" s="19"/>
      <c r="T321" s="19"/>
      <c r="U321" s="19"/>
      <c r="V321" s="19"/>
      <c r="W321" s="19"/>
      <c r="X321" s="19"/>
      <c r="Y321" s="19"/>
    </row>
    <row r="322" spans="2:25" ht="12" customHeight="1">
      <c r="B322" s="19"/>
      <c r="C322" s="19"/>
      <c r="D322" s="133"/>
      <c r="E322" s="19"/>
      <c r="F322" s="19"/>
      <c r="G322" s="19"/>
      <c r="H322" s="19"/>
      <c r="I322" s="19"/>
      <c r="J322" s="19"/>
      <c r="K322" s="19"/>
      <c r="L322" s="19"/>
      <c r="M322" s="19"/>
      <c r="N322" s="19"/>
      <c r="O322" s="19"/>
      <c r="P322" s="19"/>
      <c r="Q322" s="19"/>
      <c r="R322" s="19"/>
      <c r="S322" s="19"/>
      <c r="T322" s="19"/>
      <c r="U322" s="19"/>
      <c r="V322" s="19"/>
      <c r="W322" s="19"/>
      <c r="X322" s="19"/>
      <c r="Y322" s="19"/>
    </row>
    <row r="323" spans="2:25" ht="12" customHeight="1">
      <c r="B323" s="19"/>
      <c r="C323" s="19"/>
      <c r="D323" s="133"/>
      <c r="E323" s="19"/>
      <c r="F323" s="19"/>
      <c r="G323" s="19"/>
      <c r="H323" s="19"/>
      <c r="I323" s="19"/>
      <c r="J323" s="19"/>
      <c r="K323" s="19"/>
      <c r="L323" s="19"/>
      <c r="M323" s="19"/>
      <c r="N323" s="19"/>
      <c r="O323" s="19"/>
      <c r="P323" s="19"/>
      <c r="Q323" s="19"/>
      <c r="R323" s="19"/>
      <c r="S323" s="19"/>
      <c r="T323" s="19"/>
      <c r="U323" s="19"/>
      <c r="V323" s="19"/>
      <c r="W323" s="19"/>
      <c r="X323" s="19"/>
      <c r="Y323" s="19"/>
    </row>
    <row r="324" spans="2:25" ht="12" customHeight="1">
      <c r="B324" s="19"/>
      <c r="C324" s="19"/>
      <c r="D324" s="133"/>
      <c r="E324" s="19"/>
      <c r="F324" s="19"/>
      <c r="G324" s="19"/>
      <c r="H324" s="19"/>
      <c r="I324" s="19"/>
      <c r="J324" s="19"/>
      <c r="K324" s="19"/>
      <c r="L324" s="19"/>
      <c r="M324" s="19"/>
      <c r="N324" s="19"/>
      <c r="O324" s="19"/>
      <c r="P324" s="19"/>
      <c r="Q324" s="19"/>
      <c r="R324" s="19"/>
      <c r="S324" s="19"/>
      <c r="T324" s="19"/>
      <c r="U324" s="19"/>
      <c r="V324" s="19"/>
      <c r="W324" s="19"/>
      <c r="X324" s="19"/>
      <c r="Y324" s="19"/>
    </row>
    <row r="325" spans="2:25" ht="12" customHeight="1">
      <c r="B325" s="19"/>
      <c r="C325" s="19"/>
      <c r="D325" s="133"/>
      <c r="E325" s="19"/>
      <c r="F325" s="19"/>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9"/>
      <c r="C326" s="19"/>
      <c r="D326" s="133"/>
      <c r="E326" s="19"/>
      <c r="F326" s="19"/>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9"/>
      <c r="C327" s="19"/>
      <c r="D327" s="133"/>
      <c r="E327" s="19"/>
      <c r="F327" s="19"/>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9"/>
      <c r="C328" s="19"/>
      <c r="D328" s="133"/>
      <c r="E328" s="19"/>
      <c r="F328" s="19"/>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9"/>
      <c r="C329" s="19"/>
      <c r="D329" s="133"/>
      <c r="E329" s="19"/>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9"/>
      <c r="C330" s="19"/>
      <c r="D330" s="133"/>
      <c r="E330" s="19"/>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9"/>
      <c r="C331" s="19"/>
      <c r="D331" s="133"/>
      <c r="E331" s="19"/>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9"/>
      <c r="C332" s="19"/>
      <c r="D332" s="133"/>
      <c r="E332" s="19"/>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9"/>
      <c r="C333" s="19"/>
      <c r="D333" s="133"/>
      <c r="E333" s="19"/>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9"/>
      <c r="C334" s="19"/>
      <c r="D334" s="133"/>
      <c r="E334" s="19"/>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9"/>
      <c r="C335" s="19"/>
      <c r="D335" s="133"/>
      <c r="E335" s="19"/>
      <c r="F335" s="19"/>
      <c r="G335" s="19"/>
      <c r="H335" s="19"/>
      <c r="I335" s="19"/>
      <c r="J335" s="19"/>
      <c r="K335" s="19"/>
      <c r="L335" s="19"/>
      <c r="M335" s="19"/>
      <c r="N335" s="19"/>
      <c r="O335" s="19"/>
      <c r="P335" s="19"/>
      <c r="Q335" s="19"/>
      <c r="R335" s="19"/>
      <c r="S335" s="19"/>
      <c r="T335" s="19"/>
      <c r="U335" s="19"/>
      <c r="V335" s="19"/>
      <c r="W335" s="19"/>
      <c r="X335" s="19"/>
      <c r="Y335" s="19"/>
    </row>
    <row r="336" spans="2:25" ht="12" customHeight="1">
      <c r="B336" s="19"/>
      <c r="C336" s="19"/>
      <c r="D336" s="133"/>
      <c r="E336" s="19"/>
      <c r="F336" s="19"/>
      <c r="G336" s="19"/>
      <c r="H336" s="19"/>
      <c r="I336" s="19"/>
      <c r="J336" s="19"/>
      <c r="K336" s="19"/>
      <c r="L336" s="19"/>
      <c r="M336" s="19"/>
      <c r="N336" s="19"/>
      <c r="O336" s="19"/>
      <c r="P336" s="19"/>
      <c r="Q336" s="19"/>
      <c r="R336" s="19"/>
      <c r="S336" s="19"/>
      <c r="T336" s="19"/>
      <c r="U336" s="19"/>
      <c r="V336" s="19"/>
      <c r="W336" s="19"/>
      <c r="X336" s="19"/>
      <c r="Y336" s="19"/>
    </row>
    <row r="337" spans="2:25" ht="12" customHeight="1">
      <c r="B337" s="19"/>
      <c r="C337" s="19"/>
      <c r="D337" s="133"/>
      <c r="E337" s="19"/>
      <c r="F337" s="19"/>
      <c r="G337" s="19"/>
      <c r="H337" s="19"/>
      <c r="I337" s="19"/>
      <c r="J337" s="19"/>
      <c r="K337" s="19"/>
      <c r="L337" s="19"/>
      <c r="M337" s="19"/>
      <c r="N337" s="19"/>
      <c r="O337" s="19"/>
      <c r="P337" s="19"/>
      <c r="Q337" s="19"/>
      <c r="R337" s="19"/>
      <c r="S337" s="19"/>
      <c r="T337" s="19"/>
      <c r="U337" s="19"/>
      <c r="V337" s="19"/>
      <c r="W337" s="19"/>
      <c r="X337" s="19"/>
      <c r="Y337" s="19"/>
    </row>
    <row r="338" spans="2:25" ht="12" customHeight="1">
      <c r="B338" s="19"/>
      <c r="C338" s="19"/>
      <c r="D338" s="133"/>
      <c r="E338" s="19"/>
      <c r="F338" s="19"/>
      <c r="G338" s="19"/>
      <c r="H338" s="19"/>
      <c r="I338" s="19"/>
      <c r="J338" s="19"/>
      <c r="K338" s="19"/>
      <c r="L338" s="19"/>
      <c r="M338" s="19"/>
      <c r="N338" s="19"/>
      <c r="O338" s="19"/>
      <c r="P338" s="19"/>
      <c r="Q338" s="19"/>
      <c r="R338" s="19"/>
      <c r="S338" s="19"/>
      <c r="T338" s="19"/>
      <c r="U338" s="19"/>
      <c r="V338" s="19"/>
      <c r="W338" s="19"/>
      <c r="X338" s="19"/>
      <c r="Y338" s="19"/>
    </row>
    <row r="339" spans="2:25" ht="12" customHeight="1">
      <c r="B339" s="19"/>
      <c r="C339" s="19"/>
      <c r="D339" s="133"/>
      <c r="E339" s="19"/>
      <c r="F339" s="19"/>
      <c r="G339" s="19"/>
      <c r="H339" s="19"/>
      <c r="I339" s="19"/>
      <c r="J339" s="19"/>
      <c r="K339" s="19"/>
      <c r="L339" s="19"/>
      <c r="M339" s="19"/>
      <c r="N339" s="19"/>
      <c r="O339" s="19"/>
      <c r="P339" s="19"/>
      <c r="Q339" s="19"/>
      <c r="R339" s="19"/>
      <c r="S339" s="19"/>
      <c r="T339" s="19"/>
      <c r="U339" s="19"/>
      <c r="V339" s="19"/>
      <c r="W339" s="19"/>
      <c r="X339" s="19"/>
      <c r="Y339" s="19"/>
    </row>
    <row r="340" spans="2:25" ht="12" customHeight="1">
      <c r="B340" s="19"/>
      <c r="C340" s="19"/>
      <c r="D340" s="133"/>
      <c r="E340" s="19"/>
      <c r="F340" s="19"/>
      <c r="G340" s="19"/>
      <c r="H340" s="19"/>
      <c r="I340" s="19"/>
      <c r="J340" s="19"/>
      <c r="K340" s="19"/>
      <c r="L340" s="19"/>
      <c r="M340" s="19"/>
      <c r="N340" s="19"/>
      <c r="O340" s="19"/>
      <c r="P340" s="19"/>
      <c r="Q340" s="19"/>
      <c r="R340" s="19"/>
      <c r="S340" s="19"/>
      <c r="T340" s="19"/>
      <c r="U340" s="19"/>
      <c r="V340" s="19"/>
      <c r="W340" s="19"/>
      <c r="X340" s="19"/>
      <c r="Y340" s="19"/>
    </row>
    <row r="341" spans="2:25" ht="12" customHeight="1">
      <c r="B341" s="19"/>
      <c r="C341" s="19"/>
      <c r="D341" s="133"/>
      <c r="E341" s="19"/>
      <c r="F341" s="19"/>
      <c r="G341" s="19"/>
      <c r="H341" s="19"/>
      <c r="I341" s="19"/>
      <c r="J341" s="19"/>
      <c r="K341" s="19"/>
      <c r="L341" s="19"/>
      <c r="M341" s="19"/>
      <c r="N341" s="19"/>
      <c r="O341" s="19"/>
      <c r="P341" s="19"/>
      <c r="Q341" s="19"/>
      <c r="R341" s="19"/>
      <c r="S341" s="19"/>
      <c r="T341" s="19"/>
      <c r="U341" s="19"/>
      <c r="V341" s="19"/>
      <c r="W341" s="19"/>
      <c r="X341" s="19"/>
      <c r="Y341" s="19"/>
    </row>
    <row r="342" spans="2:25" ht="12" customHeight="1">
      <c r="B342" s="19"/>
      <c r="C342" s="19"/>
      <c r="D342" s="133"/>
      <c r="E342" s="19"/>
      <c r="F342" s="19"/>
      <c r="G342" s="19"/>
      <c r="H342" s="19"/>
      <c r="I342" s="19"/>
      <c r="J342" s="19"/>
      <c r="K342" s="19"/>
      <c r="L342" s="19"/>
      <c r="M342" s="19"/>
      <c r="N342" s="19"/>
      <c r="O342" s="19"/>
      <c r="P342" s="19"/>
      <c r="Q342" s="19"/>
      <c r="R342" s="19"/>
      <c r="S342" s="19"/>
      <c r="T342" s="19"/>
      <c r="U342" s="19"/>
      <c r="V342" s="19"/>
      <c r="W342" s="19"/>
      <c r="X342" s="19"/>
      <c r="Y342" s="19"/>
    </row>
    <row r="343" spans="2:25" ht="12" customHeight="1">
      <c r="B343" s="19"/>
      <c r="C343" s="19"/>
      <c r="D343" s="133"/>
      <c r="E343" s="19"/>
      <c r="F343" s="19"/>
      <c r="G343" s="19"/>
      <c r="H343" s="19"/>
      <c r="I343" s="19"/>
      <c r="J343" s="19"/>
      <c r="K343" s="19"/>
      <c r="L343" s="19"/>
      <c r="M343" s="19"/>
      <c r="N343" s="19"/>
      <c r="O343" s="19"/>
      <c r="P343" s="19"/>
      <c r="Q343" s="19"/>
      <c r="R343" s="19"/>
      <c r="S343" s="19"/>
      <c r="T343" s="19"/>
      <c r="U343" s="19"/>
      <c r="V343" s="19"/>
      <c r="W343" s="19"/>
      <c r="X343" s="19"/>
      <c r="Y343" s="19"/>
    </row>
    <row r="344" spans="2:25" ht="12" customHeight="1">
      <c r="B344" s="19"/>
      <c r="C344" s="19"/>
      <c r="D344" s="133"/>
      <c r="E344" s="19"/>
      <c r="F344" s="19"/>
      <c r="G344" s="19"/>
      <c r="H344" s="19"/>
      <c r="I344" s="19"/>
      <c r="J344" s="19"/>
      <c r="K344" s="19"/>
      <c r="L344" s="19"/>
      <c r="M344" s="19"/>
      <c r="N344" s="19"/>
      <c r="O344" s="19"/>
      <c r="P344" s="19"/>
      <c r="Q344" s="19"/>
      <c r="R344" s="19"/>
      <c r="S344" s="19"/>
      <c r="T344" s="19"/>
      <c r="U344" s="19"/>
      <c r="V344" s="19"/>
      <c r="W344" s="19"/>
      <c r="X344" s="19"/>
      <c r="Y344" s="19"/>
    </row>
    <row r="345" spans="2:25" ht="12" customHeight="1">
      <c r="B345" s="19"/>
      <c r="C345" s="19"/>
      <c r="D345" s="133"/>
      <c r="E345" s="19"/>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9"/>
      <c r="C346" s="19"/>
      <c r="D346" s="133"/>
      <c r="E346" s="19"/>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9"/>
      <c r="C347" s="19"/>
      <c r="D347" s="133"/>
      <c r="E347" s="19"/>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9"/>
      <c r="C348" s="19"/>
      <c r="D348" s="133"/>
      <c r="E348" s="19"/>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9"/>
      <c r="C349" s="19"/>
      <c r="D349" s="133"/>
      <c r="E349" s="19"/>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9"/>
      <c r="C350" s="19"/>
      <c r="D350" s="133"/>
      <c r="E350" s="19"/>
      <c r="F350" s="19"/>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9"/>
      <c r="C351" s="19"/>
      <c r="D351" s="133"/>
      <c r="E351" s="19"/>
      <c r="F351" s="19"/>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9"/>
      <c r="C352" s="19"/>
      <c r="D352" s="133"/>
      <c r="E352" s="19"/>
      <c r="F352" s="19"/>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9"/>
      <c r="C353" s="19"/>
      <c r="D353" s="133"/>
      <c r="E353" s="19"/>
      <c r="F353" s="19"/>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9"/>
      <c r="C354" s="19"/>
      <c r="D354" s="133"/>
      <c r="E354" s="19"/>
      <c r="F354" s="19"/>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9"/>
      <c r="C355" s="19"/>
      <c r="D355" s="133"/>
      <c r="E355" s="19"/>
      <c r="F355" s="19"/>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9"/>
      <c r="C356" s="19"/>
      <c r="D356" s="133"/>
      <c r="E356" s="19"/>
      <c r="F356" s="19"/>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9"/>
      <c r="C357" s="19"/>
      <c r="D357" s="133"/>
      <c r="E357" s="19"/>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9"/>
      <c r="F359" s="19"/>
      <c r="G359" s="19"/>
      <c r="H359" s="19"/>
      <c r="I359" s="19"/>
      <c r="J359" s="19"/>
      <c r="K359" s="19"/>
      <c r="L359" s="19"/>
      <c r="M359" s="19"/>
      <c r="N359" s="19"/>
      <c r="O359" s="19"/>
      <c r="P359" s="19"/>
      <c r="Q359" s="19"/>
      <c r="R359" s="19"/>
      <c r="S359" s="19"/>
      <c r="T359" s="19"/>
      <c r="U359" s="19"/>
      <c r="V359" s="19"/>
      <c r="W359" s="19"/>
      <c r="X359" s="19"/>
      <c r="Y359" s="19"/>
    </row>
    <row r="360" spans="2:25" ht="12" customHeight="1">
      <c r="B360" s="19"/>
      <c r="C360" s="19"/>
      <c r="D360" s="133"/>
      <c r="E360" s="19"/>
      <c r="F360" s="19"/>
      <c r="G360" s="19"/>
      <c r="H360" s="19"/>
      <c r="I360" s="19"/>
      <c r="J360" s="19"/>
      <c r="K360" s="19"/>
      <c r="L360" s="19"/>
      <c r="M360" s="19"/>
      <c r="N360" s="19"/>
      <c r="O360" s="19"/>
      <c r="P360" s="19"/>
      <c r="Q360" s="19"/>
      <c r="R360" s="19"/>
      <c r="S360" s="19"/>
      <c r="T360" s="19"/>
      <c r="U360" s="19"/>
      <c r="V360" s="19"/>
      <c r="W360" s="19"/>
      <c r="X360" s="19"/>
      <c r="Y360" s="19"/>
    </row>
    <row r="361" spans="2:25" ht="12" customHeight="1">
      <c r="B361" s="19"/>
      <c r="C361" s="19"/>
      <c r="D361" s="133"/>
      <c r="E361" s="19"/>
      <c r="F361" s="19"/>
      <c r="G361" s="19"/>
      <c r="H361" s="19"/>
      <c r="I361" s="19"/>
      <c r="J361" s="19"/>
      <c r="K361" s="19"/>
      <c r="L361" s="19"/>
      <c r="M361" s="19"/>
      <c r="N361" s="19"/>
      <c r="O361" s="19"/>
      <c r="P361" s="19"/>
      <c r="Q361" s="19"/>
      <c r="R361" s="19"/>
      <c r="S361" s="19"/>
      <c r="T361" s="19"/>
      <c r="U361" s="19"/>
      <c r="V361" s="19"/>
      <c r="W361" s="19"/>
      <c r="X361" s="19"/>
      <c r="Y361" s="19"/>
    </row>
    <row r="362" spans="2:25" ht="12" customHeight="1">
      <c r="B362" s="19"/>
      <c r="C362" s="19"/>
      <c r="D362" s="133"/>
      <c r="E362" s="19"/>
      <c r="F362" s="19"/>
      <c r="G362" s="19"/>
      <c r="H362" s="19"/>
      <c r="I362" s="19"/>
      <c r="J362" s="19"/>
      <c r="K362" s="19"/>
      <c r="L362" s="19"/>
      <c r="M362" s="19"/>
      <c r="N362" s="19"/>
      <c r="O362" s="19"/>
      <c r="P362" s="19"/>
      <c r="Q362" s="19"/>
      <c r="R362" s="19"/>
      <c r="S362" s="19"/>
      <c r="T362" s="19"/>
      <c r="U362" s="19"/>
      <c r="V362" s="19"/>
      <c r="W362" s="19"/>
      <c r="X362" s="19"/>
      <c r="Y362" s="19"/>
    </row>
    <row r="363" spans="2:25" ht="12" customHeight="1">
      <c r="B363" s="19"/>
      <c r="C363" s="19"/>
      <c r="D363" s="133"/>
      <c r="E363" s="19"/>
      <c r="F363" s="19"/>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9"/>
      <c r="C364" s="19"/>
      <c r="D364" s="133"/>
      <c r="E364" s="19"/>
      <c r="F364" s="19"/>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9"/>
      <c r="C365" s="19"/>
      <c r="D365" s="133"/>
      <c r="E365" s="19"/>
      <c r="F365" s="19"/>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9"/>
      <c r="C366" s="19"/>
      <c r="D366" s="133"/>
      <c r="E366" s="19"/>
      <c r="F366" s="19"/>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9"/>
      <c r="C367" s="19"/>
      <c r="D367" s="133"/>
      <c r="E367" s="19"/>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9"/>
      <c r="C368" s="19"/>
      <c r="D368" s="133"/>
      <c r="E368" s="19"/>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9"/>
      <c r="C369" s="19"/>
      <c r="D369" s="133"/>
      <c r="E369" s="19"/>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9"/>
      <c r="C370" s="19"/>
      <c r="D370" s="133"/>
      <c r="E370" s="19"/>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9"/>
      <c r="C371" s="19"/>
      <c r="D371" s="133"/>
      <c r="E371" s="19"/>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9"/>
      <c r="C372" s="19"/>
      <c r="D372" s="133"/>
      <c r="E372" s="19"/>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9"/>
      <c r="C373" s="19"/>
      <c r="D373" s="133"/>
      <c r="E373" s="19"/>
      <c r="F373" s="19"/>
      <c r="G373" s="19"/>
      <c r="H373" s="19"/>
      <c r="I373" s="19"/>
      <c r="J373" s="19"/>
      <c r="K373" s="19"/>
      <c r="L373" s="19"/>
      <c r="M373" s="19"/>
      <c r="N373" s="19"/>
      <c r="O373" s="19"/>
      <c r="P373" s="19"/>
      <c r="Q373" s="19"/>
      <c r="R373" s="19"/>
      <c r="S373" s="19"/>
      <c r="T373" s="19"/>
      <c r="U373" s="19"/>
      <c r="V373" s="19"/>
      <c r="W373" s="19"/>
      <c r="X373" s="19"/>
      <c r="Y373" s="19"/>
    </row>
    <row r="374" spans="2:25" ht="12" customHeight="1">
      <c r="B374" s="19"/>
      <c r="C374" s="19"/>
      <c r="D374" s="133"/>
      <c r="E374" s="19"/>
      <c r="F374" s="19"/>
      <c r="G374" s="19"/>
      <c r="H374" s="19"/>
      <c r="I374" s="19"/>
      <c r="J374" s="19"/>
      <c r="K374" s="19"/>
      <c r="L374" s="19"/>
      <c r="M374" s="19"/>
      <c r="N374" s="19"/>
      <c r="O374" s="19"/>
      <c r="P374" s="19"/>
      <c r="Q374" s="19"/>
      <c r="R374" s="19"/>
      <c r="S374" s="19"/>
      <c r="T374" s="19"/>
      <c r="U374" s="19"/>
      <c r="V374" s="19"/>
      <c r="W374" s="19"/>
      <c r="X374" s="19"/>
      <c r="Y374" s="19"/>
    </row>
    <row r="375" spans="2:25" ht="12" customHeight="1">
      <c r="B375" s="19"/>
      <c r="C375" s="19"/>
      <c r="D375" s="133"/>
      <c r="E375" s="19"/>
      <c r="F375" s="19"/>
      <c r="G375" s="19"/>
      <c r="H375" s="19"/>
      <c r="I375" s="19"/>
      <c r="J375" s="19"/>
      <c r="K375" s="19"/>
      <c r="L375" s="19"/>
      <c r="M375" s="19"/>
      <c r="N375" s="19"/>
      <c r="O375" s="19"/>
      <c r="P375" s="19"/>
      <c r="Q375" s="19"/>
      <c r="R375" s="19"/>
      <c r="S375" s="19"/>
      <c r="T375" s="19"/>
      <c r="U375" s="19"/>
      <c r="V375" s="19"/>
      <c r="W375" s="19"/>
      <c r="X375" s="19"/>
      <c r="Y375" s="19"/>
    </row>
    <row r="376" spans="2:25" ht="12" customHeight="1">
      <c r="B376" s="19"/>
      <c r="C376" s="19"/>
      <c r="D376" s="133"/>
      <c r="E376" s="19"/>
      <c r="F376" s="19"/>
      <c r="G376" s="19"/>
      <c r="H376" s="19"/>
      <c r="I376" s="19"/>
      <c r="J376" s="19"/>
      <c r="K376" s="19"/>
      <c r="L376" s="19"/>
      <c r="M376" s="19"/>
      <c r="N376" s="19"/>
      <c r="O376" s="19"/>
      <c r="P376" s="19"/>
      <c r="Q376" s="19"/>
      <c r="R376" s="19"/>
      <c r="S376" s="19"/>
      <c r="T376" s="19"/>
      <c r="U376" s="19"/>
      <c r="V376" s="19"/>
      <c r="W376" s="19"/>
      <c r="X376" s="19"/>
      <c r="Y376" s="19"/>
    </row>
    <row r="377" spans="2:25" ht="12" customHeight="1">
      <c r="B377" s="19"/>
      <c r="C377" s="19"/>
      <c r="D377" s="133"/>
      <c r="E377" s="19"/>
      <c r="F377" s="19"/>
      <c r="G377" s="19"/>
      <c r="H377" s="19"/>
      <c r="I377" s="19"/>
      <c r="J377" s="19"/>
      <c r="K377" s="19"/>
      <c r="L377" s="19"/>
      <c r="M377" s="19"/>
      <c r="N377" s="19"/>
      <c r="O377" s="19"/>
      <c r="P377" s="19"/>
      <c r="Q377" s="19"/>
      <c r="R377" s="19"/>
      <c r="S377" s="19"/>
      <c r="T377" s="19"/>
      <c r="U377" s="19"/>
      <c r="V377" s="19"/>
      <c r="W377" s="19"/>
      <c r="X377" s="19"/>
      <c r="Y377" s="19"/>
    </row>
    <row r="378" spans="2:25" ht="12" customHeight="1">
      <c r="B378" s="19"/>
      <c r="C378" s="19"/>
      <c r="D378" s="133"/>
      <c r="E378" s="19"/>
      <c r="F378" s="19"/>
      <c r="G378" s="19"/>
      <c r="H378" s="19"/>
      <c r="I378" s="19"/>
      <c r="J378" s="19"/>
      <c r="K378" s="19"/>
      <c r="L378" s="19"/>
      <c r="M378" s="19"/>
      <c r="N378" s="19"/>
      <c r="O378" s="19"/>
      <c r="P378" s="19"/>
      <c r="Q378" s="19"/>
      <c r="R378" s="19"/>
      <c r="S378" s="19"/>
      <c r="T378" s="19"/>
      <c r="U378" s="19"/>
      <c r="V378" s="19"/>
      <c r="W378" s="19"/>
      <c r="X378" s="19"/>
      <c r="Y378" s="19"/>
    </row>
    <row r="379" spans="2:25" ht="12" customHeight="1">
      <c r="B379" s="19"/>
      <c r="C379" s="19"/>
      <c r="D379" s="133"/>
      <c r="E379" s="19"/>
      <c r="F379" s="19"/>
      <c r="G379" s="19"/>
      <c r="H379" s="19"/>
      <c r="I379" s="19"/>
      <c r="J379" s="19"/>
      <c r="K379" s="19"/>
      <c r="L379" s="19"/>
      <c r="M379" s="19"/>
      <c r="N379" s="19"/>
      <c r="O379" s="19"/>
      <c r="P379" s="19"/>
      <c r="Q379" s="19"/>
      <c r="R379" s="19"/>
      <c r="S379" s="19"/>
      <c r="T379" s="19"/>
      <c r="U379" s="19"/>
      <c r="V379" s="19"/>
      <c r="W379" s="19"/>
      <c r="X379" s="19"/>
      <c r="Y379" s="19"/>
    </row>
    <row r="380" spans="2:25" ht="12" customHeight="1">
      <c r="B380" s="19"/>
      <c r="C380" s="19"/>
      <c r="D380" s="133"/>
      <c r="E380" s="19"/>
      <c r="F380" s="19"/>
      <c r="G380" s="19"/>
      <c r="H380" s="19"/>
      <c r="I380" s="19"/>
      <c r="J380" s="19"/>
      <c r="K380" s="19"/>
      <c r="L380" s="19"/>
      <c r="M380" s="19"/>
      <c r="N380" s="19"/>
      <c r="O380" s="19"/>
      <c r="P380" s="19"/>
      <c r="Q380" s="19"/>
      <c r="R380" s="19"/>
      <c r="S380" s="19"/>
      <c r="T380" s="19"/>
      <c r="U380" s="19"/>
      <c r="V380" s="19"/>
      <c r="W380" s="19"/>
      <c r="X380" s="19"/>
      <c r="Y380" s="19"/>
    </row>
    <row r="381" spans="2:25" ht="12" customHeight="1">
      <c r="B381" s="19"/>
      <c r="C381" s="19"/>
      <c r="D381" s="133"/>
      <c r="E381" s="19"/>
      <c r="F381" s="19"/>
      <c r="G381" s="19"/>
      <c r="H381" s="19"/>
      <c r="I381" s="19"/>
      <c r="J381" s="19"/>
      <c r="K381" s="19"/>
      <c r="L381" s="19"/>
      <c r="M381" s="19"/>
      <c r="N381" s="19"/>
      <c r="O381" s="19"/>
      <c r="P381" s="19"/>
      <c r="Q381" s="19"/>
      <c r="R381" s="19"/>
      <c r="S381" s="19"/>
      <c r="T381" s="19"/>
      <c r="U381" s="19"/>
      <c r="V381" s="19"/>
      <c r="W381" s="19"/>
      <c r="X381" s="19"/>
      <c r="Y381" s="19"/>
    </row>
    <row r="382" spans="2:25" ht="12" customHeight="1">
      <c r="B382" s="19"/>
      <c r="C382" s="19"/>
      <c r="D382" s="133"/>
      <c r="E382" s="19"/>
      <c r="F382" s="19"/>
      <c r="G382" s="19"/>
      <c r="H382" s="19"/>
      <c r="I382" s="19"/>
      <c r="J382" s="19"/>
      <c r="K382" s="19"/>
      <c r="L382" s="19"/>
      <c r="M382" s="19"/>
      <c r="N382" s="19"/>
      <c r="O382" s="19"/>
      <c r="P382" s="19"/>
      <c r="Q382" s="19"/>
      <c r="R382" s="19"/>
      <c r="S382" s="19"/>
      <c r="T382" s="19"/>
      <c r="U382" s="19"/>
      <c r="V382" s="19"/>
      <c r="W382" s="19"/>
      <c r="X382" s="19"/>
      <c r="Y382" s="19"/>
    </row>
    <row r="383" spans="2:25" ht="12" customHeight="1">
      <c r="B383" s="19"/>
      <c r="C383" s="19"/>
      <c r="D383" s="133"/>
      <c r="E383" s="19"/>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9"/>
      <c r="C384" s="19"/>
      <c r="D384" s="133"/>
      <c r="E384" s="19"/>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9"/>
      <c r="C385" s="19"/>
      <c r="D385" s="133"/>
      <c r="E385" s="19"/>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9"/>
      <c r="C386" s="19"/>
      <c r="D386" s="133"/>
      <c r="E386" s="19"/>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9"/>
      <c r="C387" s="19"/>
      <c r="D387" s="133"/>
      <c r="E387" s="19"/>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9"/>
      <c r="C388" s="19"/>
      <c r="D388" s="133"/>
      <c r="E388" s="19"/>
      <c r="F388" s="19"/>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9"/>
      <c r="C389" s="19"/>
      <c r="D389" s="133"/>
      <c r="E389" s="19"/>
      <c r="F389" s="19"/>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9"/>
      <c r="C390" s="19"/>
      <c r="D390" s="133"/>
      <c r="E390" s="19"/>
      <c r="F390" s="19"/>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9"/>
      <c r="C391" s="19"/>
      <c r="D391" s="133"/>
      <c r="E391" s="19"/>
      <c r="F391" s="19"/>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9"/>
      <c r="C392" s="19"/>
      <c r="D392" s="133"/>
      <c r="E392" s="19"/>
      <c r="F392" s="19"/>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9"/>
      <c r="C393" s="19"/>
      <c r="D393" s="133"/>
      <c r="E393" s="19"/>
      <c r="F393" s="19"/>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9"/>
      <c r="C394" s="19"/>
      <c r="D394" s="133"/>
      <c r="E394" s="19"/>
      <c r="F394" s="19"/>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9"/>
      <c r="C395" s="19"/>
      <c r="D395" s="133"/>
      <c r="E395" s="19"/>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1048161" ht="12.75" customHeight="1"/>
    <row r="1048162" ht="12.75" customHeight="1"/>
    <row r="1048163" ht="12.75" customHeight="1"/>
    <row r="1048164" ht="12.75" customHeight="1"/>
    <row r="1048165" ht="12.75" customHeight="1"/>
    <row r="1048166" ht="12.75" customHeight="1"/>
    <row r="1048167" ht="12.75" customHeight="1"/>
    <row r="1048168" ht="12.75" customHeight="1"/>
    <row r="1048169" ht="12.75" customHeight="1"/>
    <row r="1048170" ht="12.75" customHeight="1"/>
    <row r="1048171" ht="12.75" customHeight="1"/>
    <row r="1048172" ht="12.75" customHeight="1"/>
    <row r="1048173" ht="12.75" customHeight="1"/>
    <row r="1048174" ht="12.75" customHeight="1"/>
    <row r="1048175" ht="12.75" customHeight="1"/>
    <row r="1048176" ht="12.75" customHeight="1"/>
    <row r="1048177" ht="12.75" customHeight="1"/>
    <row r="1048178" ht="12.75" customHeight="1"/>
    <row r="1048179" ht="12.75" customHeight="1"/>
    <row r="1048180" ht="12.75" customHeight="1"/>
    <row r="1048181" ht="12.75" customHeight="1"/>
    <row r="1048182" ht="12.75" customHeight="1"/>
    <row r="1048183" ht="12.75" customHeight="1"/>
    <row r="1048184" ht="12.75" customHeight="1"/>
    <row r="1048185" ht="12.75" customHeight="1"/>
    <row r="1048186" ht="12.75" customHeight="1"/>
    <row r="1048187" ht="12.75" customHeight="1"/>
    <row r="1048188" ht="12.75" customHeight="1"/>
    <row r="1048189" ht="12.75" customHeight="1"/>
    <row r="1048190" ht="12.75" customHeight="1"/>
    <row r="1048191" ht="12.75" customHeight="1"/>
    <row r="1048192" ht="12.75" customHeight="1"/>
    <row r="1048193" ht="12.75" customHeight="1"/>
    <row r="1048194" ht="12.75" customHeight="1"/>
    <row r="1048195" ht="12.75" customHeight="1"/>
    <row r="1048196" ht="12.75" customHeight="1"/>
    <row r="1048197" ht="12.75" customHeight="1"/>
    <row r="1048198" ht="12.75" customHeight="1"/>
    <row r="1048199" ht="12.75" customHeight="1"/>
    <row r="1048200" ht="12.75" customHeight="1"/>
    <row r="1048201" ht="12.75" customHeight="1"/>
    <row r="1048202" ht="12.75" customHeight="1"/>
    <row r="1048203" ht="12.75" customHeight="1"/>
    <row r="1048204" ht="12.75" customHeight="1"/>
    <row r="1048205" ht="12.75" customHeight="1"/>
    <row r="1048206" ht="12.75" customHeight="1"/>
    <row r="1048207" ht="12.75" customHeight="1"/>
    <row r="1048208" ht="12.75" customHeight="1"/>
    <row r="1048209" ht="12.75" customHeight="1"/>
    <row r="1048210" ht="12.75" customHeight="1"/>
    <row r="1048211" ht="12.75" customHeight="1"/>
    <row r="1048212" ht="12.75" customHeight="1"/>
    <row r="1048213" ht="12.75" customHeight="1"/>
    <row r="1048214" ht="12.75" customHeight="1"/>
    <row r="1048215" ht="12.75" customHeight="1"/>
    <row r="1048216" ht="12.75" customHeight="1"/>
    <row r="1048217" ht="12.75" customHeight="1"/>
    <row r="1048218" ht="12.75" customHeight="1"/>
    <row r="1048219" ht="12.75" customHeight="1"/>
    <row r="1048220" ht="12.75" customHeight="1"/>
    <row r="1048221" ht="12.75" customHeight="1"/>
    <row r="1048222" ht="12.75" customHeight="1"/>
    <row r="1048223" ht="12.75" customHeight="1"/>
    <row r="1048224" ht="12.75" customHeight="1"/>
    <row r="1048225" ht="12.75" customHeight="1"/>
    <row r="1048226" ht="12.75" customHeight="1"/>
    <row r="1048227" ht="12.75" customHeight="1"/>
    <row r="1048228" ht="12.75" customHeight="1"/>
    <row r="1048229" ht="12.75" customHeight="1"/>
    <row r="1048230" ht="12.75" customHeight="1"/>
    <row r="1048231" ht="12.75" customHeight="1"/>
    <row r="1048232" ht="12.75" customHeight="1"/>
    <row r="1048233" ht="12.75" customHeight="1"/>
    <row r="1048234" ht="12.75" customHeight="1"/>
    <row r="1048235" ht="12.75" customHeight="1"/>
    <row r="1048236" ht="12.75" customHeight="1"/>
    <row r="1048237" ht="12.75" customHeight="1"/>
    <row r="1048238" ht="12.75" customHeight="1"/>
    <row r="1048239" ht="12.75" customHeight="1"/>
    <row r="1048240" ht="12.75" customHeight="1"/>
    <row r="1048241" ht="12.75" customHeight="1"/>
    <row r="1048242" ht="12.75" customHeight="1"/>
    <row r="1048243" ht="12.75" customHeight="1"/>
    <row r="1048244" ht="12.75" customHeight="1"/>
    <row r="1048245" ht="12.75" customHeight="1"/>
    <row r="1048246" ht="12.75" customHeight="1"/>
    <row r="1048247" ht="12.75" customHeight="1"/>
    <row r="1048248" ht="12.75" customHeight="1"/>
    <row r="1048249" ht="12.75" customHeight="1"/>
    <row r="1048250" ht="12.75" customHeight="1"/>
    <row r="1048251" ht="12.75" customHeight="1"/>
    <row r="1048252" ht="12.75" customHeight="1"/>
    <row r="1048253" ht="12.75" customHeight="1"/>
    <row r="1048254" ht="12.75" customHeight="1"/>
    <row r="1048255" ht="12.75" customHeight="1"/>
    <row r="1048256" ht="12.75" customHeight="1"/>
    <row r="1048257" ht="12.75" customHeight="1"/>
    <row r="1048258" ht="12.75" customHeight="1"/>
    <row r="1048259" ht="12.75" customHeight="1"/>
    <row r="1048260" ht="12.75" customHeight="1"/>
    <row r="1048261" ht="12.75" customHeight="1"/>
    <row r="1048262" ht="12.75" customHeight="1"/>
    <row r="1048263" ht="12.75" customHeight="1"/>
    <row r="1048264" ht="12.75" customHeight="1"/>
    <row r="1048265" ht="12.75" customHeight="1"/>
    <row r="1048266" ht="12.75" customHeight="1"/>
    <row r="1048267" ht="12.75" customHeight="1"/>
    <row r="1048268" ht="12.75" customHeight="1"/>
    <row r="1048269" ht="12.75" customHeight="1"/>
    <row r="1048270" ht="12.75" customHeight="1"/>
    <row r="1048271" ht="12.75" customHeight="1"/>
    <row r="1048272" ht="12.75" customHeight="1"/>
    <row r="1048273" ht="12.75" customHeight="1"/>
    <row r="1048274" ht="12.75" customHeight="1"/>
    <row r="1048275" ht="12.75" customHeight="1"/>
    <row r="1048276" ht="12.75" customHeight="1"/>
    <row r="1048277" ht="12.75" customHeight="1"/>
    <row r="1048278" ht="12.75" customHeight="1"/>
    <row r="1048279" ht="12.75" customHeight="1"/>
    <row r="1048280" ht="12.75" customHeight="1"/>
    <row r="1048281" ht="12.75" customHeight="1"/>
    <row r="1048282" ht="12.75" customHeight="1"/>
    <row r="1048283" ht="12.75" customHeight="1"/>
    <row r="1048284" ht="12.75" customHeight="1"/>
    <row r="1048285" ht="12.75" customHeight="1"/>
    <row r="1048286" ht="12.75" customHeight="1"/>
    <row r="1048287" ht="12.75" customHeight="1"/>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cfRule type="cellIs" dxfId="35" priority="31" stopIfTrue="1" operator="equal">
      <formula>"ERR"</formula>
    </cfRule>
  </conditionalFormatting>
  <conditionalFormatting sqref="D19:D53 D57:D91 D95:D129">
    <cfRule type="expression" dxfId="34" priority="20" stopIfTrue="1">
      <formula>ISBLANK(D19)</formula>
    </cfRule>
    <cfRule type="cellIs" dxfId="33" priority="21" stopIfTrue="1" operator="equal">
      <formula>"Pasa"</formula>
    </cfRule>
    <cfRule type="cellIs" dxfId="32" priority="22" stopIfTrue="1" operator="equal">
      <formula>"Falla"</formula>
    </cfRule>
    <cfRule type="cellIs" dxfId="31" priority="23" stopIfTrue="1" operator="equal">
      <formula>"N/A"</formula>
    </cfRule>
    <cfRule type="cellIs" dxfId="30" priority="24" stopIfTrue="1" operator="equal">
      <formula>"N/T"</formula>
    </cfRule>
    <cfRule type="cellIs" dxfId="29" priority="25" stopIfTrue="1" operator="equal">
      <formula>"N/D"</formula>
    </cfRule>
  </conditionalFormatting>
  <conditionalFormatting sqref="F19:J19">
    <cfRule type="expression" dxfId="28" priority="13" stopIfTrue="1">
      <formula>ISBLANK(F19)</formula>
    </cfRule>
    <cfRule type="cellIs" dxfId="27" priority="14" stopIfTrue="1" operator="equal">
      <formula>"Pasa"</formula>
    </cfRule>
    <cfRule type="cellIs" dxfId="26" priority="15" stopIfTrue="1" operator="equal">
      <formula>"Falla"</formula>
    </cfRule>
    <cfRule type="cellIs" dxfId="25" priority="16" stopIfTrue="1" operator="equal">
      <formula>"N/A"</formula>
    </cfRule>
    <cfRule type="cellIs" dxfId="24" priority="17" stopIfTrue="1" operator="equal">
      <formula>"N/T"</formula>
    </cfRule>
    <cfRule type="cellIs" dxfId="23" priority="18" stopIfTrue="1" operator="equal">
      <formula>"N/D"</formula>
    </cfRule>
  </conditionalFormatting>
  <conditionalFormatting sqref="F57:J57">
    <cfRule type="expression" dxfId="22" priority="7" stopIfTrue="1">
      <formula>ISBLANK(F57)</formula>
    </cfRule>
    <cfRule type="cellIs" dxfId="21" priority="8" stopIfTrue="1" operator="equal">
      <formula>"Pasa"</formula>
    </cfRule>
    <cfRule type="cellIs" dxfId="20" priority="9" stopIfTrue="1" operator="equal">
      <formula>"Falla"</formula>
    </cfRule>
    <cfRule type="cellIs" dxfId="19" priority="10" stopIfTrue="1" operator="equal">
      <formula>"N/A"</formula>
    </cfRule>
    <cfRule type="cellIs" dxfId="18" priority="11" stopIfTrue="1" operator="equal">
      <formula>"N/T"</formula>
    </cfRule>
    <cfRule type="cellIs" dxfId="17" priority="12" stopIfTrue="1" operator="equal">
      <formula>"N/D"</formula>
    </cfRule>
  </conditionalFormatting>
  <conditionalFormatting sqref="F95:J95">
    <cfRule type="expression" dxfId="16" priority="1" stopIfTrue="1">
      <formula>ISBLANK(F95)</formula>
    </cfRule>
    <cfRule type="cellIs" dxfId="15" priority="2" stopIfTrue="1" operator="equal">
      <formula>"Pasa"</formula>
    </cfRule>
    <cfRule type="cellIs" dxfId="14" priority="3" stopIfTrue="1" operator="equal">
      <formula>"Falla"</formula>
    </cfRule>
    <cfRule type="cellIs" dxfId="13" priority="4" stopIfTrue="1" operator="equal">
      <formula>"N/A"</formula>
    </cfRule>
    <cfRule type="cellIs" dxfId="12" priority="5" stopIfTrue="1" operator="equal">
      <formula>"N/T"</formula>
    </cfRule>
    <cfRule type="cellIs" dxfId="1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Oculta'!$U$8:$U$13</xm:f>
          </x14:formula1>
          <xm:sqref>D19:D53 D57:D91 D95:D129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L123"/>
  <sheetViews>
    <sheetView topLeftCell="A6" zoomScale="85" zoomScaleNormal="85" workbookViewId="0">
      <selection activeCell="E14" sqref="E14:H14"/>
    </sheetView>
  </sheetViews>
  <sheetFormatPr baseColWidth="10" defaultColWidth="11.54296875" defaultRowHeight="12.5"/>
  <cols>
    <col min="1" max="1" width="7.81640625" style="14" customWidth="1"/>
    <col min="2" max="2" width="7.26953125" style="128" customWidth="1"/>
    <col min="3" max="3" width="45.81640625" style="14" customWidth="1"/>
    <col min="4" max="33" width="16.453125" style="14" customWidth="1"/>
    <col min="34" max="34" width="16.81640625" style="14" customWidth="1"/>
    <col min="35" max="35" width="10.54296875" style="14" customWidth="1"/>
    <col min="36" max="16384" width="11.5429687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7"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6.15" customHeight="1">
      <c r="A3" s="31"/>
      <c r="B3" s="82" t="s">
        <v>243</v>
      </c>
      <c r="C3" s="19"/>
      <c r="D3" s="19"/>
      <c r="E3" s="19"/>
      <c r="F3" s="19"/>
      <c r="G3" s="19"/>
      <c r="H3" s="19"/>
      <c r="I3" s="19"/>
      <c r="J3" s="19"/>
      <c r="K3" s="19"/>
      <c r="L3" s="19"/>
      <c r="M3" s="19"/>
      <c r="N3" s="19"/>
      <c r="O3" s="19"/>
      <c r="P3" s="19"/>
      <c r="Q3" s="19"/>
      <c r="R3" s="19"/>
      <c r="S3" s="19"/>
      <c r="T3" s="19"/>
      <c r="U3" s="19"/>
      <c r="V3" s="19"/>
      <c r="W3" s="19"/>
      <c r="X3" s="19"/>
      <c r="Y3" s="19"/>
      <c r="Z3" s="19"/>
    </row>
    <row r="4" spans="1:64" ht="26.15" customHeight="1">
      <c r="A4" s="31"/>
      <c r="B4" s="108"/>
      <c r="C4" s="19"/>
      <c r="D4" s="19"/>
      <c r="E4" s="19"/>
      <c r="F4" s="19"/>
      <c r="G4" s="19"/>
      <c r="H4" s="19"/>
      <c r="I4" s="19"/>
      <c r="J4" s="19"/>
      <c r="K4" s="19"/>
      <c r="L4" s="19"/>
      <c r="M4" s="19"/>
      <c r="N4" s="19"/>
      <c r="O4" s="19"/>
      <c r="P4" s="19"/>
      <c r="Q4" s="19"/>
      <c r="R4" s="19"/>
      <c r="S4" s="19"/>
      <c r="T4" s="19"/>
      <c r="U4" s="19"/>
      <c r="V4" s="19"/>
      <c r="W4" s="19"/>
      <c r="X4" s="19"/>
      <c r="Y4" s="19"/>
      <c r="Z4" s="19"/>
    </row>
    <row r="5" spans="1:64" ht="26.15" customHeight="1">
      <c r="B5" s="7" t="s">
        <v>132</v>
      </c>
      <c r="C5" s="7"/>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9.149999999999999" customHeight="1" thickBot="1">
      <c r="A6" s="84"/>
      <c r="B6" s="84"/>
      <c r="C6" s="84"/>
      <c r="D6" s="84"/>
      <c r="E6" s="84"/>
      <c r="F6" s="84"/>
      <c r="G6" s="84"/>
      <c r="H6" s="84"/>
      <c r="I6" s="84"/>
      <c r="J6" s="221" t="s">
        <v>133</v>
      </c>
      <c r="K6" s="221"/>
      <c r="L6" s="221"/>
      <c r="M6" s="84"/>
      <c r="N6" s="221" t="s">
        <v>134</v>
      </c>
      <c r="O6" s="221"/>
      <c r="P6" s="221"/>
      <c r="Q6" s="84"/>
      <c r="R6" s="84"/>
      <c r="S6" s="84"/>
      <c r="T6" s="84"/>
      <c r="U6" s="84"/>
      <c r="V6" s="84"/>
      <c r="W6" s="84"/>
      <c r="X6" s="84"/>
      <c r="Y6" s="84"/>
      <c r="Z6" s="84"/>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row>
    <row r="7" spans="1:64" ht="34.15" customHeight="1">
      <c r="B7" s="211" t="s">
        <v>55</v>
      </c>
      <c r="C7" s="222"/>
      <c r="D7" s="56" t="s">
        <v>135</v>
      </c>
      <c r="E7" s="56" t="s">
        <v>136</v>
      </c>
      <c r="F7" s="56" t="s">
        <v>67</v>
      </c>
      <c r="G7" s="56" t="s">
        <v>137</v>
      </c>
      <c r="H7" s="57" t="s">
        <v>138</v>
      </c>
      <c r="J7" s="63" t="s">
        <v>139</v>
      </c>
      <c r="K7" s="64" t="s">
        <v>57</v>
      </c>
      <c r="L7" s="65" t="s">
        <v>58</v>
      </c>
      <c r="N7" s="63" t="s">
        <v>139</v>
      </c>
      <c r="O7" s="64" t="s">
        <v>57</v>
      </c>
      <c r="P7" s="65" t="s">
        <v>58</v>
      </c>
      <c r="T7" s="84"/>
      <c r="U7" s="84"/>
      <c r="V7" s="84"/>
      <c r="W7" s="84"/>
      <c r="X7" s="84"/>
      <c r="Y7" s="84"/>
      <c r="Z7" s="84"/>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row>
    <row r="8" spans="1:64" ht="19.149999999999999" customHeight="1">
      <c r="B8" s="223" t="s">
        <v>60</v>
      </c>
      <c r="C8" s="224"/>
      <c r="D8" s="58">
        <f>COUNTIF(D54:AG54,"CONFORME")</f>
        <v>9</v>
      </c>
      <c r="E8" s="58">
        <f>COUNTIF(D54:AG54,"NO CONFORME")</f>
        <v>5</v>
      </c>
      <c r="F8" s="59">
        <f>COUNTIF(D54:AG54,"N/A")</f>
        <v>16</v>
      </c>
      <c r="G8" s="59">
        <f>COUNTIF(D54:AG54,"ERROR")</f>
        <v>0</v>
      </c>
      <c r="H8" s="60">
        <f>COUNTIF(D54:AG54,"EN CURSO")</f>
        <v>0</v>
      </c>
      <c r="J8" s="66" t="s">
        <v>140</v>
      </c>
      <c r="K8" s="58">
        <f ca="1">COUNTIF( $D$19:INDIRECT("$AG$" &amp;  SUM(18,'03.Muestra'!$D$45)),"Pasa")+ COUNTIF($D$60:INDIRECT("$W$" &amp;  SUM(59,'03.Muestra'!$D$45)),"Pasa")</f>
        <v>265</v>
      </c>
      <c r="L8" s="67">
        <f ca="1">IF(($K$11+$O$11)=0,0,K8/($K$11+$O$11))</f>
        <v>0.37857142857142856</v>
      </c>
      <c r="M8" s="32"/>
      <c r="N8" s="66" t="s">
        <v>62</v>
      </c>
      <c r="O8" s="58">
        <f ca="1">COUNTIF( $D$19:INDIRECT("$AG$" &amp;  SUM(18,'03.Muestra'!$D$45)),"N/D")+ COUNTIF($D$60:INDIRECT("$W$" &amp;  SUM(59,'03.Muestra'!$D$45)),"N/D")</f>
        <v>0</v>
      </c>
      <c r="P8" s="67">
        <f ca="1">IF(($K$11+$O$11)=0,0,O8/($K$11+$O$11))</f>
        <v>0</v>
      </c>
      <c r="T8" s="84"/>
      <c r="U8" s="84"/>
      <c r="V8" s="84"/>
      <c r="W8" s="84"/>
      <c r="X8" s="84"/>
      <c r="Y8" s="84"/>
      <c r="Z8" s="84"/>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row>
    <row r="9" spans="1:64" ht="19.149999999999999" customHeight="1">
      <c r="B9" s="223" t="s">
        <v>63</v>
      </c>
      <c r="C9" s="224"/>
      <c r="D9" s="58">
        <f>COUNTIF(D95:W95,"CONFORME")</f>
        <v>11</v>
      </c>
      <c r="E9" s="58">
        <f>COUNTIF(D95:W95,"NO CONFORME")</f>
        <v>0</v>
      </c>
      <c r="F9" s="59">
        <f>COUNTIF(D95:W95,"N/A")</f>
        <v>9</v>
      </c>
      <c r="G9" s="59">
        <f>COUNTIF(D95:W95,"ERROR")</f>
        <v>0</v>
      </c>
      <c r="H9" s="60">
        <f>COUNTIF(D95:W95,"EN CURSO")</f>
        <v>0</v>
      </c>
      <c r="J9" s="66" t="s">
        <v>64</v>
      </c>
      <c r="K9" s="58">
        <f ca="1">COUNTIF( $D$19:INDIRECT("$AG$" &amp;  SUM(18,'03.Muestra'!$D$45)),"Falla")+ COUNTIF($D$60:INDIRECT("$W$" &amp;  SUM(59,'03.Muestra'!$D$45)),"Falla")</f>
        <v>49</v>
      </c>
      <c r="L9" s="67">
        <f ca="1">IF(($K$11+$O$11)=0,0,K9/($K$11+$O$11))</f>
        <v>7.0000000000000007E-2</v>
      </c>
      <c r="M9" s="32"/>
      <c r="N9" s="66" t="s">
        <v>65</v>
      </c>
      <c r="O9" s="58">
        <f ca="1">COUNTIF( $D$19:INDIRECT("$AG$" &amp;  SUM(18,'03.Muestra'!$D$45)),"N/T")+ COUNTIF($D$60:INDIRECT("$W$" &amp;  SUM(59,'03.Muestra'!$D$45)),"N/T")</f>
        <v>0</v>
      </c>
      <c r="P9" s="67">
        <f ca="1">IF(($K$11+$O$11)=0,0,O9/($K$11+$O$11))</f>
        <v>0</v>
      </c>
      <c r="T9" s="84"/>
      <c r="U9" s="84"/>
      <c r="V9" s="84"/>
      <c r="W9" s="84"/>
      <c r="X9" s="84"/>
      <c r="Y9" s="84"/>
      <c r="Z9" s="84"/>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row>
    <row r="10" spans="1:64" ht="19.149999999999999" customHeight="1" thickBot="1">
      <c r="B10" s="219" t="s">
        <v>141</v>
      </c>
      <c r="C10" s="220"/>
      <c r="D10" s="61" t="str">
        <f>CONCATENATE(SUM(D8,D9)," (",ROUND(SUM(D8,D9)*100/50,2)," %)")</f>
        <v>20 (40 %)</v>
      </c>
      <c r="E10" s="61" t="str">
        <f t="shared" ref="E10:F10" si="0">CONCATENATE(SUM(E8,E9)," (",ROUND(SUM(E8,E9)*100/50,2)," %)")</f>
        <v>5 (10 %)</v>
      </c>
      <c r="F10" s="61" t="str">
        <f t="shared" si="0"/>
        <v>25 (50 %)</v>
      </c>
      <c r="G10" s="61">
        <f>SUM(G8:G9)</f>
        <v>0</v>
      </c>
      <c r="H10" s="62">
        <f>SUM(H8:H9)</f>
        <v>0</v>
      </c>
      <c r="J10" s="66" t="s">
        <v>67</v>
      </c>
      <c r="K10" s="58">
        <f ca="1">COUNTIF( $D$19:INDIRECT("$AG$" &amp;  SUM(18,'03.Muestra'!$D$45)),"N/A")+ COUNTIF($D$60:INDIRECT("$W$" &amp;  SUM(59,'03.Muestra'!$D$45)),"N/A")</f>
        <v>386</v>
      </c>
      <c r="L10" s="67">
        <f ca="1">IF(($K$11+$O$11)=0,0,K10/($K$11+$O$11))</f>
        <v>0.55142857142857138</v>
      </c>
      <c r="M10" s="32"/>
      <c r="N10" s="70" t="s">
        <v>68</v>
      </c>
      <c r="O10" s="58">
        <f ca="1">IF('03.Muestra'!$D$45=0,0,SUM(COUNTBLANK($D$19:INDIRECT("$AG$" &amp;  SUM(18,'03.Muestra'!$D$45)-1)),COUNTBLANK($D$60:INDIRECT("$W$" &amp;  SUM(59,'03.Muestra'!$D$45)-1))))</f>
        <v>0</v>
      </c>
      <c r="P10" s="67">
        <f ca="1">IF(($K$11+$O$11)=0,0,O10/($K$11+$O$11))</f>
        <v>0</v>
      </c>
      <c r="T10" s="84"/>
      <c r="U10" s="84"/>
      <c r="V10" s="84"/>
      <c r="W10" s="84"/>
      <c r="X10" s="84"/>
      <c r="Y10" s="84"/>
      <c r="Z10" s="84"/>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row>
    <row r="11" spans="1:64" ht="19.149999999999999" customHeight="1" thickBot="1">
      <c r="B11" s="14"/>
      <c r="C11" s="32"/>
      <c r="D11" s="32"/>
      <c r="E11" s="32"/>
      <c r="J11" s="68" t="s">
        <v>141</v>
      </c>
      <c r="K11" s="61">
        <f ca="1">SUM(K8:K10)</f>
        <v>700</v>
      </c>
      <c r="L11" s="69">
        <f ca="1">SUM(L8:L10)</f>
        <v>1</v>
      </c>
      <c r="M11" s="32"/>
      <c r="N11" s="68" t="s">
        <v>141</v>
      </c>
      <c r="O11" s="61">
        <f ca="1">SUM(O8:O10)</f>
        <v>0</v>
      </c>
      <c r="P11" s="69">
        <f ca="1">SUM(P8:P10)</f>
        <v>0</v>
      </c>
      <c r="T11" s="84"/>
      <c r="U11" s="84"/>
      <c r="V11" s="84"/>
      <c r="W11" s="84"/>
      <c r="X11" s="84"/>
      <c r="Y11" s="84"/>
      <c r="Z11" s="84"/>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row>
    <row r="12" spans="1:64" ht="19.149999999999999" customHeight="1" thickBot="1">
      <c r="A12" s="38"/>
      <c r="B12" s="38"/>
      <c r="C12" s="38"/>
      <c r="D12" s="38"/>
      <c r="E12" s="38"/>
      <c r="F12" s="38"/>
      <c r="G12" s="38"/>
      <c r="H12" s="38"/>
      <c r="I12" s="38"/>
      <c r="J12" s="38"/>
      <c r="K12" s="38"/>
      <c r="L12" s="38"/>
      <c r="M12" s="38"/>
      <c r="N12" s="38"/>
      <c r="O12" s="38"/>
      <c r="P12" s="38"/>
      <c r="Q12" s="109"/>
      <c r="R12" s="109"/>
      <c r="S12" s="109"/>
      <c r="T12" s="109"/>
      <c r="U12" s="109"/>
      <c r="V12" s="109"/>
      <c r="W12" s="109"/>
      <c r="X12" s="109"/>
      <c r="Y12" s="109"/>
      <c r="Z12" s="109"/>
      <c r="AA12" s="110"/>
      <c r="AB12" s="110"/>
      <c r="AC12" s="110"/>
      <c r="AD12" s="110"/>
      <c r="AE12" s="110"/>
      <c r="AF12" s="110"/>
      <c r="AG12" s="110"/>
      <c r="AH12" s="110"/>
      <c r="AI12" s="110"/>
      <c r="AJ12" s="110"/>
      <c r="AK12" s="110"/>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row>
    <row r="13" spans="1:64" ht="23.65" customHeight="1" thickTop="1">
      <c r="A13" s="37"/>
      <c r="B13" s="111"/>
      <c r="C13" s="112" t="s">
        <v>142</v>
      </c>
      <c r="D13" s="113"/>
      <c r="E13" s="213" t="s">
        <v>251</v>
      </c>
      <c r="F13" s="214"/>
      <c r="G13" s="214"/>
      <c r="H13" s="215"/>
      <c r="I13" s="113"/>
      <c r="J13" s="113"/>
      <c r="K13" s="113"/>
      <c r="L13" s="113"/>
      <c r="M13" s="113"/>
      <c r="N13" s="113"/>
      <c r="O13" s="113"/>
      <c r="P13" s="113"/>
      <c r="Q13" s="113"/>
      <c r="R13" s="113"/>
      <c r="S13" s="113"/>
      <c r="T13" s="113"/>
      <c r="U13" s="113"/>
      <c r="V13" s="113"/>
      <c r="W13" s="113"/>
      <c r="X13" s="113"/>
      <c r="Y13" s="113"/>
      <c r="Z13" s="113"/>
      <c r="AA13" s="38"/>
      <c r="AB13" s="38"/>
      <c r="AC13" s="38"/>
      <c r="AD13" s="38"/>
      <c r="AE13" s="38"/>
      <c r="AF13" s="38"/>
      <c r="AG13" s="38"/>
      <c r="AH13" s="38"/>
      <c r="AI13" s="38"/>
      <c r="AJ13" s="38"/>
      <c r="AK13" s="38"/>
    </row>
    <row r="14" spans="1:64" ht="23.65" customHeight="1" thickBot="1">
      <c r="A14" s="37"/>
      <c r="B14" s="113"/>
      <c r="C14" s="114" t="str">
        <f>IF('03.Muestra'!$D$45=0,"",IF(G10&gt;0,"Evaluación con errores",IF(H10&gt;0,"Evaluación en curso",IF(VALUE(LEFT(D10,FIND(" ",D10)-1))&gt;=VALUE((LEFT(D10,FIND(" ",D10)-1)+LEFT(E10,FIND(" ",E10)-1))*'DATA - Oculta'!$C$27),"Plenamente Conforme",IF(VALUE(LEFT(E10,FIND(" ",E10)-1))&gt;=VALUE((LEFT(D10,FIND(" ",D10)-1)+LEFT(E10,FIND(" ",E10)-1))*'DATA - Oculta'!$C$26),"No Conforme","Parcialmente Conforme")))))</f>
        <v>Parcialmente Conforme</v>
      </c>
      <c r="D14" s="38"/>
      <c r="E14" s="216">
        <f>IF((LEFT(D10,FIND(" ",D10)-1)+LEFT(E10,FIND(" ",E10)-1))=0,"",ROUND((LEFT(D10,FIND(" ",D10)-1)/(LEFT(D10,FIND(" ",D10)-1)+(LEFT(E10,FIND(" ",E10)-1))))*10,2))</f>
        <v>8</v>
      </c>
      <c r="F14" s="217"/>
      <c r="G14" s="217"/>
      <c r="H14" s="218"/>
      <c r="I14" s="113"/>
      <c r="J14" s="113"/>
      <c r="K14" s="113"/>
      <c r="L14" s="113"/>
      <c r="M14" s="113"/>
      <c r="N14" s="113"/>
      <c r="O14" s="113"/>
      <c r="P14" s="113"/>
      <c r="Q14" s="113"/>
      <c r="R14" s="113"/>
      <c r="S14" s="113"/>
      <c r="T14" s="113"/>
      <c r="U14" s="113"/>
      <c r="V14" s="113"/>
      <c r="W14" s="113"/>
      <c r="X14" s="113"/>
      <c r="Y14" s="113"/>
      <c r="Z14" s="113"/>
      <c r="AA14" s="38"/>
      <c r="AB14" s="38"/>
      <c r="AC14" s="38"/>
      <c r="AD14" s="38"/>
      <c r="AE14" s="38"/>
      <c r="AF14" s="38"/>
      <c r="AG14" s="38"/>
      <c r="AH14" s="38"/>
      <c r="AI14" s="38"/>
      <c r="AJ14" s="38"/>
      <c r="AK14" s="38"/>
    </row>
    <row r="15" spans="1:64" ht="12.25" customHeight="1" thickTop="1">
      <c r="A15" s="37"/>
      <c r="B15" s="113"/>
      <c r="C15" s="115"/>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38"/>
      <c r="AB15" s="38"/>
      <c r="AC15" s="38"/>
      <c r="AD15" s="38"/>
      <c r="AE15" s="38"/>
      <c r="AF15" s="38"/>
      <c r="AG15" s="38"/>
      <c r="AH15" s="38"/>
      <c r="AI15" s="38"/>
      <c r="AJ15" s="38"/>
      <c r="AK15" s="38"/>
    </row>
    <row r="16" spans="1:64" ht="16.75" customHeight="1">
      <c r="A16" s="37"/>
      <c r="B16" s="116"/>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38"/>
      <c r="AB16" s="38"/>
      <c r="AC16" s="38"/>
      <c r="AD16" s="38"/>
      <c r="AE16" s="38"/>
      <c r="AF16" s="38"/>
      <c r="AG16" s="38"/>
      <c r="AH16" s="38"/>
      <c r="AI16" s="38"/>
      <c r="AJ16" s="38"/>
      <c r="AK16" s="38"/>
    </row>
    <row r="17" spans="1:37" ht="31">
      <c r="A17" s="38"/>
      <c r="B17" s="39"/>
      <c r="C17" s="104" t="s">
        <v>60</v>
      </c>
      <c r="D17" s="117"/>
      <c r="E17" s="117"/>
      <c r="F17" s="117"/>
      <c r="G17" s="117"/>
      <c r="H17" s="117"/>
      <c r="I17" s="117"/>
      <c r="J17" s="117"/>
      <c r="K17" s="117"/>
      <c r="L17" s="117"/>
      <c r="M17" s="118"/>
      <c r="N17" s="118"/>
      <c r="O17" s="118"/>
      <c r="P17" s="118"/>
      <c r="Q17" s="118"/>
      <c r="R17" s="118"/>
      <c r="S17" s="118"/>
      <c r="T17" s="118"/>
      <c r="U17" s="118"/>
      <c r="V17" s="118"/>
      <c r="W17" s="118"/>
      <c r="X17" s="118"/>
      <c r="Y17" s="118"/>
      <c r="Z17" s="118"/>
      <c r="AA17" s="119"/>
      <c r="AB17" s="119"/>
      <c r="AC17" s="119"/>
      <c r="AD17" s="119"/>
      <c r="AE17" s="119"/>
      <c r="AF17" s="120"/>
      <c r="AG17" s="120"/>
      <c r="AH17" s="38"/>
      <c r="AI17" s="38"/>
      <c r="AJ17" s="38"/>
      <c r="AK17" s="38"/>
    </row>
    <row r="18" spans="1:37" ht="15.75" customHeight="1">
      <c r="A18" s="38"/>
      <c r="B18" s="39"/>
      <c r="C18" s="121" t="s">
        <v>143</v>
      </c>
      <c r="D18" s="121" t="s">
        <v>144</v>
      </c>
      <c r="E18" s="121" t="s">
        <v>145</v>
      </c>
      <c r="F18" s="121" t="s">
        <v>146</v>
      </c>
      <c r="G18" s="121" t="s">
        <v>147</v>
      </c>
      <c r="H18" s="121" t="s">
        <v>148</v>
      </c>
      <c r="I18" s="121" t="s">
        <v>149</v>
      </c>
      <c r="J18" s="121" t="s">
        <v>150</v>
      </c>
      <c r="K18" s="121" t="s">
        <v>151</v>
      </c>
      <c r="L18" s="121" t="s">
        <v>152</v>
      </c>
      <c r="M18" s="121" t="s">
        <v>153</v>
      </c>
      <c r="N18" s="121" t="s">
        <v>154</v>
      </c>
      <c r="O18" s="121" t="s">
        <v>155</v>
      </c>
      <c r="P18" s="121" t="s">
        <v>156</v>
      </c>
      <c r="Q18" s="121" t="s">
        <v>157</v>
      </c>
      <c r="R18" s="121" t="s">
        <v>158</v>
      </c>
      <c r="S18" s="121" t="s">
        <v>159</v>
      </c>
      <c r="T18" s="121" t="s">
        <v>160</v>
      </c>
      <c r="U18" s="121" t="s">
        <v>161</v>
      </c>
      <c r="V18" s="121" t="s">
        <v>162</v>
      </c>
      <c r="W18" s="121" t="s">
        <v>163</v>
      </c>
      <c r="X18" s="121" t="s">
        <v>164</v>
      </c>
      <c r="Y18" s="121" t="s">
        <v>165</v>
      </c>
      <c r="Z18" s="121" t="s">
        <v>166</v>
      </c>
      <c r="AA18" s="121" t="s">
        <v>167</v>
      </c>
      <c r="AB18" s="121" t="s">
        <v>168</v>
      </c>
      <c r="AC18" s="121" t="s">
        <v>169</v>
      </c>
      <c r="AD18" s="121" t="s">
        <v>170</v>
      </c>
      <c r="AE18" s="121" t="s">
        <v>171</v>
      </c>
      <c r="AF18" s="121" t="s">
        <v>172</v>
      </c>
      <c r="AG18" s="121" t="s">
        <v>173</v>
      </c>
      <c r="AH18" s="38"/>
      <c r="AI18" s="38"/>
      <c r="AJ18" s="38"/>
      <c r="AK18" s="38"/>
    </row>
    <row r="19" spans="1:37" ht="20.5">
      <c r="A19" s="38"/>
      <c r="B19" s="173" t="str">
        <f>IF( ISBLANK('03.Muestra'!$C8),"",'03.Muestra'!$C8)</f>
        <v>Páginal principal</v>
      </c>
      <c r="C19" s="174" t="str">
        <f>IF( ISBLANK('03.Muestra'!$E8),"",'03.Muestra'!$E8)</f>
        <v>https://sedejudicial.madrid.org/</v>
      </c>
      <c r="D19" s="175" t="str">
        <f>IF(ISBLANK('P1.Perceptible'!D19),"",'P1.Perceptible'!D19)</f>
        <v>Falla</v>
      </c>
      <c r="E19" s="175" t="str">
        <f>IF(ISBLANK('P1.Perceptible'!D57),"",'P1.Perceptible'!D57)</f>
        <v>N/A</v>
      </c>
      <c r="F19" s="175" t="str">
        <f>IF(ISBLANK('P1.Perceptible'!D95),"",'P1.Perceptible'!D95)</f>
        <v>N/A</v>
      </c>
      <c r="G19" s="175" t="str">
        <f>IF(ISBLANK('P1.Perceptible'!D133),"",'P1.Perceptible'!D133)</f>
        <v>N/A</v>
      </c>
      <c r="H19" s="175" t="str">
        <f>IF(ISBLANK('P1.Perceptible'!D247),"",'P1.Perceptible'!D247)</f>
        <v>Pasa</v>
      </c>
      <c r="I19" s="175" t="str">
        <f>IF(ISBLANK('P1.Perceptible'!D285),"",'P1.Perceptible'!D285)</f>
        <v>Pasa</v>
      </c>
      <c r="J19" s="175" t="str">
        <f>IF(ISBLANK('P1.Perceptible'!D323),"",'P1.Perceptible'!D323)</f>
        <v>Pasa</v>
      </c>
      <c r="K19" s="175" t="str">
        <f>IF(ISBLANK('P1.Perceptible'!D437),"",'P1.Perceptible'!D437)</f>
        <v>Pasa</v>
      </c>
      <c r="L19" s="175" t="str">
        <f>IF(ISBLANK('P1.Perceptible'!D475),"",'P1.Perceptible'!D475)</f>
        <v>N/A</v>
      </c>
      <c r="M19" s="175" t="str">
        <f>IF(ISBLANK('P2.Operable'!D19),"",'P2.Operable'!D19)</f>
        <v>N/A</v>
      </c>
      <c r="N19" s="175" t="str">
        <f>IF(ISBLANK('P2.Operable'!D57),"",'P2.Operable'!D57)</f>
        <v>N/A</v>
      </c>
      <c r="O19" s="175" t="str">
        <f>IF(ISBLANK('P2.Operable'!D95),"",'P2.Operable'!D95)</f>
        <v>N/A</v>
      </c>
      <c r="P19" s="175" t="str">
        <f>IF(ISBLANK('P2.Operable'!D133),"",'P2.Operable'!D133)</f>
        <v>N/A</v>
      </c>
      <c r="Q19" s="175" t="str">
        <f>IF(ISBLANK('P2.Operable'!D171),"",'P2.Operable'!D171)</f>
        <v>N/A</v>
      </c>
      <c r="R19" s="175" t="str">
        <f>IF(ISBLANK('P2.Operable'!D209),"",'P2.Operable'!D209)</f>
        <v>N/A</v>
      </c>
      <c r="S19" s="175" t="str">
        <f>IF(ISBLANK('P2.Operable'!D247),"",'P2.Operable'!D247)</f>
        <v>N/A</v>
      </c>
      <c r="T19" s="175" t="str">
        <f>IF(ISBLANK('P2.Operable'!D285),"",'P2.Operable'!D285)</f>
        <v>Pasa</v>
      </c>
      <c r="U19" s="175" t="str">
        <f>IF(ISBLANK('P2.Operable'!D323),"",'P2.Operable'!D323)</f>
        <v>Pasa</v>
      </c>
      <c r="V19" s="175" t="str">
        <f>IF(ISBLANK('P2.Operable'!D361),"",'P2.Operable'!D361)</f>
        <v>Pasa</v>
      </c>
      <c r="W19" s="175" t="str">
        <f>IF(ISBLANK('P2.Operable'!D513),"",'P2.Operable'!D513)</f>
        <v>N/A</v>
      </c>
      <c r="X19" s="175" t="str">
        <f>IF(ISBLANK('P2.Operable'!D551),"",'P2.Operable'!D551)</f>
        <v>N/A</v>
      </c>
      <c r="Y19" s="175" t="str">
        <f>IF(ISBLANK('P2.Operable'!D589),"",'P2.Operable'!D589)</f>
        <v>Pasa</v>
      </c>
      <c r="Z19" s="175" t="str">
        <f>IF(ISBLANK('P2.Operable'!D627),"",'P2.Operable'!D627)</f>
        <v>N/A</v>
      </c>
      <c r="AA19" s="175" t="str">
        <f>IF(ISBLANK('P3.Comprensible'!D19),"",'P3.Comprensible'!D19)</f>
        <v>Falla</v>
      </c>
      <c r="AB19" s="175" t="str">
        <f>IF(ISBLANK('P3.Comprensible'!D95),"",'P3.Comprensible'!D95)</f>
        <v>N/A</v>
      </c>
      <c r="AC19" s="175" t="str">
        <f>IF(ISBLANK('P3.Comprensible'!D133),"",'P3.Comprensible'!D133)</f>
        <v>Falla</v>
      </c>
      <c r="AD19" s="175" t="str">
        <f>IF(ISBLANK('P3.Comprensible'!D247),"",'P3.Comprensible'!D247)</f>
        <v>N/A</v>
      </c>
      <c r="AE19" s="175" t="str">
        <f>IF(ISBLANK('P3.Comprensible'!D285),"",'P3.Comprensible'!D285)</f>
        <v>Pasa</v>
      </c>
      <c r="AF19" s="175" t="str">
        <f>IF(ISBLANK('P4.Robusto'!D19),"",'P4.Robusto'!D19)</f>
        <v>Falla</v>
      </c>
      <c r="AG19" s="175" t="str">
        <f>IF(ISBLANK('P4.Robusto'!D57),"",'P4.Robusto'!D57)</f>
        <v>Pasa</v>
      </c>
      <c r="AH19" s="40"/>
      <c r="AI19" s="38"/>
      <c r="AJ19" s="38"/>
      <c r="AK19" s="38"/>
    </row>
    <row r="20" spans="1:37" ht="20.5">
      <c r="A20" s="38"/>
      <c r="B20" s="173" t="str">
        <f>IF( ISBLANK('03.Muestra'!$C9),"",'03.Muestra'!$C9)</f>
        <v>Conozca la sede</v>
      </c>
      <c r="C20" s="174" t="str">
        <f>IF( ISBLANK('03.Muestra'!$E9),"",'03.Muestra'!$E9)</f>
        <v>https://sedejudicial.madrid.org/conozcalasede</v>
      </c>
      <c r="D20" s="175" t="str">
        <f>IF(ISBLANK('P1.Perceptible'!D20),"",'P1.Perceptible'!D20)</f>
        <v>Falla</v>
      </c>
      <c r="E20" s="175" t="str">
        <f>IF(ISBLANK('P1.Perceptible'!D58),"",'P1.Perceptible'!D58)</f>
        <v>N/A</v>
      </c>
      <c r="F20" s="175" t="str">
        <f>IF(ISBLANK('P1.Perceptible'!D96),"",'P1.Perceptible'!D96)</f>
        <v>N/A</v>
      </c>
      <c r="G20" s="175" t="str">
        <f>IF(ISBLANK('P1.Perceptible'!D134),"",'P1.Perceptible'!D134)</f>
        <v>N/A</v>
      </c>
      <c r="H20" s="175" t="str">
        <f>IF(ISBLANK('P1.Perceptible'!D248),"",'P1.Perceptible'!D248)</f>
        <v>Pasa</v>
      </c>
      <c r="I20" s="175" t="str">
        <f>IF(ISBLANK('P1.Perceptible'!D286),"",'P1.Perceptible'!D286)</f>
        <v>Pasa</v>
      </c>
      <c r="J20" s="175" t="str">
        <f>IF(ISBLANK('P1.Perceptible'!D324),"",'P1.Perceptible'!D324)</f>
        <v>Pasa</v>
      </c>
      <c r="K20" s="175" t="str">
        <f>IF(ISBLANK('P1.Perceptible'!D438),"",'P1.Perceptible'!D438)</f>
        <v>Pasa</v>
      </c>
      <c r="L20" s="175" t="str">
        <f>IF(ISBLANK('P1.Perceptible'!D476),"",'P1.Perceptible'!D476)</f>
        <v>N/A</v>
      </c>
      <c r="M20" s="175" t="str">
        <f>IF(ISBLANK('P2.Operable'!D20),"",'P2.Operable'!D20)</f>
        <v>N/A</v>
      </c>
      <c r="N20" s="175" t="str">
        <f>IF(ISBLANK('P2.Operable'!D58),"",'P2.Operable'!D58)</f>
        <v>N/A</v>
      </c>
      <c r="O20" s="175" t="str">
        <f>IF(ISBLANK('P2.Operable'!D96),"",'P2.Operable'!D96)</f>
        <v>N/A</v>
      </c>
      <c r="P20" s="175" t="str">
        <f>IF(ISBLANK('P2.Operable'!D134),"",'P2.Operable'!D134)</f>
        <v>N/A</v>
      </c>
      <c r="Q20" s="175" t="str">
        <f>IF(ISBLANK('P2.Operable'!D172),"",'P2.Operable'!D172)</f>
        <v>N/A</v>
      </c>
      <c r="R20" s="175" t="str">
        <f>IF(ISBLANK('P2.Operable'!D210),"",'P2.Operable'!D210)</f>
        <v>N/A</v>
      </c>
      <c r="S20" s="175" t="str">
        <f>IF(ISBLANK('P2.Operable'!D248),"",'P2.Operable'!D248)</f>
        <v>N/A</v>
      </c>
      <c r="T20" s="175" t="str">
        <f>IF(ISBLANK('P2.Operable'!D286),"",'P2.Operable'!D286)</f>
        <v>Pasa</v>
      </c>
      <c r="U20" s="175" t="str">
        <f>IF(ISBLANK('P2.Operable'!D324),"",'P2.Operable'!D324)</f>
        <v>Pasa</v>
      </c>
      <c r="V20" s="175" t="str">
        <f>IF(ISBLANK('P2.Operable'!D362),"",'P2.Operable'!D362)</f>
        <v>Pasa</v>
      </c>
      <c r="W20" s="175" t="str">
        <f>IF(ISBLANK('P2.Operable'!D514),"",'P2.Operable'!D514)</f>
        <v>N/A</v>
      </c>
      <c r="X20" s="175" t="str">
        <f>IF(ISBLANK('P2.Operable'!D552),"",'P2.Operable'!D552)</f>
        <v>N/A</v>
      </c>
      <c r="Y20" s="175" t="str">
        <f>IF(ISBLANK('P2.Operable'!D590),"",'P2.Operable'!D590)</f>
        <v>Pasa</v>
      </c>
      <c r="Z20" s="175" t="str">
        <f>IF(ISBLANK('P2.Operable'!D628),"",'P2.Operable'!D628)</f>
        <v>N/A</v>
      </c>
      <c r="AA20" s="175" t="str">
        <f>IF(ISBLANK('P3.Comprensible'!D20),"",'P3.Comprensible'!D20)</f>
        <v>Falla</v>
      </c>
      <c r="AB20" s="175" t="str">
        <f>IF(ISBLANK('P3.Comprensible'!D96),"",'P3.Comprensible'!D96)</f>
        <v>N/A</v>
      </c>
      <c r="AC20" s="175" t="str">
        <f>IF(ISBLANK('P3.Comprensible'!D134),"",'P3.Comprensible'!D134)</f>
        <v>N/A</v>
      </c>
      <c r="AD20" s="175" t="str">
        <f>IF(ISBLANK('P3.Comprensible'!D248),"",'P3.Comprensible'!D248)</f>
        <v>N/A</v>
      </c>
      <c r="AE20" s="175" t="str">
        <f>IF(ISBLANK('P3.Comprensible'!D286),"",'P3.Comprensible'!D286)</f>
        <v>Falla</v>
      </c>
      <c r="AF20" s="175" t="str">
        <f>IF(ISBLANK('P4.Robusto'!D20),"",'P4.Robusto'!D20)</f>
        <v>Falla</v>
      </c>
      <c r="AG20" s="175" t="str">
        <f>IF(ISBLANK('P4.Robusto'!D58),"",'P4.Robusto'!D58)</f>
        <v>Pasa</v>
      </c>
      <c r="AH20" s="125"/>
      <c r="AI20" s="38"/>
      <c r="AJ20" s="38"/>
      <c r="AK20" s="38"/>
    </row>
    <row r="21" spans="1:37" ht="20.5">
      <c r="A21" s="38"/>
      <c r="B21" s="173" t="str">
        <f>IF( ISBLANK('03.Muestra'!$C10),"",'03.Muestra'!$C10)</f>
        <v>Tramites</v>
      </c>
      <c r="C21" s="174" t="str">
        <f>IF( ISBLANK('03.Muestra'!$E10),"",'03.Muestra'!$E10)</f>
        <v>https://sedejudicial.madrid.org/tramitesyservicios</v>
      </c>
      <c r="D21" s="175" t="str">
        <f>IF(ISBLANK('P1.Perceptible'!D21),"",'P1.Perceptible'!D21)</f>
        <v>Falla</v>
      </c>
      <c r="E21" s="175" t="str">
        <f>IF(ISBLANK('P1.Perceptible'!D59),"",'P1.Perceptible'!D59)</f>
        <v>N/A</v>
      </c>
      <c r="F21" s="175" t="str">
        <f>IF(ISBLANK('P1.Perceptible'!D97),"",'P1.Perceptible'!D97)</f>
        <v>N/A</v>
      </c>
      <c r="G21" s="175" t="str">
        <f>IF(ISBLANK('P1.Perceptible'!D135),"",'P1.Perceptible'!D135)</f>
        <v>N/A</v>
      </c>
      <c r="H21" s="175" t="str">
        <f>IF(ISBLANK('P1.Perceptible'!D249),"",'P1.Perceptible'!D249)</f>
        <v>Falla</v>
      </c>
      <c r="I21" s="175" t="str">
        <f>IF(ISBLANK('P1.Perceptible'!D287),"",'P1.Perceptible'!D287)</f>
        <v>Pasa</v>
      </c>
      <c r="J21" s="175" t="str">
        <f>IF(ISBLANK('P1.Perceptible'!D325),"",'P1.Perceptible'!D325)</f>
        <v>Pasa</v>
      </c>
      <c r="K21" s="175" t="str">
        <f>IF(ISBLANK('P1.Perceptible'!D439),"",'P1.Perceptible'!D439)</f>
        <v>Pasa</v>
      </c>
      <c r="L21" s="175" t="str">
        <f>IF(ISBLANK('P1.Perceptible'!D477),"",'P1.Perceptible'!D477)</f>
        <v>N/A</v>
      </c>
      <c r="M21" s="175" t="str">
        <f>IF(ISBLANK('P2.Operable'!D21),"",'P2.Operable'!D21)</f>
        <v>N/A</v>
      </c>
      <c r="N21" s="175" t="str">
        <f>IF(ISBLANK('P2.Operable'!D59),"",'P2.Operable'!D59)</f>
        <v>N/A</v>
      </c>
      <c r="O21" s="175" t="str">
        <f>IF(ISBLANK('P2.Operable'!D97),"",'P2.Operable'!D97)</f>
        <v>N/A</v>
      </c>
      <c r="P21" s="175" t="str">
        <f>IF(ISBLANK('P2.Operable'!D135),"",'P2.Operable'!D135)</f>
        <v>N/A</v>
      </c>
      <c r="Q21" s="175" t="str">
        <f>IF(ISBLANK('P2.Operable'!D173),"",'P2.Operable'!D173)</f>
        <v>N/A</v>
      </c>
      <c r="R21" s="175" t="str">
        <f>IF(ISBLANK('P2.Operable'!D211),"",'P2.Operable'!D211)</f>
        <v>N/A</v>
      </c>
      <c r="S21" s="175" t="str">
        <f>IF(ISBLANK('P2.Operable'!D249),"",'P2.Operable'!D249)</f>
        <v>N/A</v>
      </c>
      <c r="T21" s="175" t="str">
        <f>IF(ISBLANK('P2.Operable'!D287),"",'P2.Operable'!D287)</f>
        <v>Pasa</v>
      </c>
      <c r="U21" s="175" t="str">
        <f>IF(ISBLANK('P2.Operable'!D325),"",'P2.Operable'!D325)</f>
        <v>Pasa</v>
      </c>
      <c r="V21" s="175" t="str">
        <f>IF(ISBLANK('P2.Operable'!D363),"",'P2.Operable'!D363)</f>
        <v>Pasa</v>
      </c>
      <c r="W21" s="175" t="str">
        <f>IF(ISBLANK('P2.Operable'!D515),"",'P2.Operable'!D515)</f>
        <v>N/A</v>
      </c>
      <c r="X21" s="175" t="str">
        <f>IF(ISBLANK('P2.Operable'!D553),"",'P2.Operable'!D553)</f>
        <v>N/A</v>
      </c>
      <c r="Y21" s="175" t="str">
        <f>IF(ISBLANK('P2.Operable'!D591),"",'P2.Operable'!D591)</f>
        <v>Pasa</v>
      </c>
      <c r="Z21" s="175" t="str">
        <f>IF(ISBLANK('P2.Operable'!D629),"",'P2.Operable'!D629)</f>
        <v>N/A</v>
      </c>
      <c r="AA21" s="175" t="str">
        <f>IF(ISBLANK('P3.Comprensible'!D21),"",'P3.Comprensible'!D21)</f>
        <v>Falla</v>
      </c>
      <c r="AB21" s="175" t="str">
        <f>IF(ISBLANK('P3.Comprensible'!D97),"",'P3.Comprensible'!D97)</f>
        <v>N/A</v>
      </c>
      <c r="AC21" s="175" t="str">
        <f>IF(ISBLANK('P3.Comprensible'!D135),"",'P3.Comprensible'!D135)</f>
        <v>N/A</v>
      </c>
      <c r="AD21" s="175" t="str">
        <f>IF(ISBLANK('P3.Comprensible'!D249),"",'P3.Comprensible'!D249)</f>
        <v>N/A</v>
      </c>
      <c r="AE21" s="175" t="str">
        <f>IF(ISBLANK('P3.Comprensible'!D287),"",'P3.Comprensible'!D287)</f>
        <v>Pasa</v>
      </c>
      <c r="AF21" s="175" t="str">
        <f>IF(ISBLANK('P4.Robusto'!D21),"",'P4.Robusto'!D21)</f>
        <v>Falla</v>
      </c>
      <c r="AG21" s="175" t="str">
        <f>IF(ISBLANK('P4.Robusto'!D59),"",'P4.Robusto'!D59)</f>
        <v>Pasa</v>
      </c>
      <c r="AH21" s="125"/>
      <c r="AI21" s="38"/>
      <c r="AJ21" s="38"/>
      <c r="AK21" s="38"/>
    </row>
    <row r="22" spans="1:37" ht="20.5">
      <c r="A22" s="38"/>
      <c r="B22" s="173" t="str">
        <f>IF( ISBLANK('03.Muestra'!$C11),"",'03.Muestra'!$C11)</f>
        <v>Ayuda</v>
      </c>
      <c r="C22" s="174" t="str">
        <f>IF( ISBLANK('03.Muestra'!$E11),"",'03.Muestra'!$E11)</f>
        <v>https://sedejudicial.madrid.org/ayuda</v>
      </c>
      <c r="D22" s="175" t="str">
        <f>IF(ISBLANK('P1.Perceptible'!D22),"",'P1.Perceptible'!D22)</f>
        <v>Falla</v>
      </c>
      <c r="E22" s="175" t="str">
        <f>IF(ISBLANK('P1.Perceptible'!D60),"",'P1.Perceptible'!D60)</f>
        <v>N/A</v>
      </c>
      <c r="F22" s="175" t="str">
        <f>IF(ISBLANK('P1.Perceptible'!D98),"",'P1.Perceptible'!D98)</f>
        <v>N/A</v>
      </c>
      <c r="G22" s="175" t="str">
        <f>IF(ISBLANK('P1.Perceptible'!D136),"",'P1.Perceptible'!D136)</f>
        <v>N/A</v>
      </c>
      <c r="H22" s="175" t="str">
        <f>IF(ISBLANK('P1.Perceptible'!D250),"",'P1.Perceptible'!D250)</f>
        <v>Pasa</v>
      </c>
      <c r="I22" s="175" t="str">
        <f>IF(ISBLANK('P1.Perceptible'!D288),"",'P1.Perceptible'!D288)</f>
        <v>Pasa</v>
      </c>
      <c r="J22" s="175" t="str">
        <f>IF(ISBLANK('P1.Perceptible'!D326),"",'P1.Perceptible'!D326)</f>
        <v>Pasa</v>
      </c>
      <c r="K22" s="175" t="str">
        <f>IF(ISBLANK('P1.Perceptible'!D440),"",'P1.Perceptible'!D440)</f>
        <v>Pasa</v>
      </c>
      <c r="L22" s="175" t="str">
        <f>IF(ISBLANK('P1.Perceptible'!D478),"",'P1.Perceptible'!D478)</f>
        <v>N/A</v>
      </c>
      <c r="M22" s="175" t="str">
        <f>IF(ISBLANK('P2.Operable'!D22),"",'P2.Operable'!D22)</f>
        <v>N/A</v>
      </c>
      <c r="N22" s="175" t="str">
        <f>IF(ISBLANK('P2.Operable'!D60),"",'P2.Operable'!D60)</f>
        <v>N/A</v>
      </c>
      <c r="O22" s="175" t="str">
        <f>IF(ISBLANK('P2.Operable'!D98),"",'P2.Operable'!D98)</f>
        <v>N/A</v>
      </c>
      <c r="P22" s="175" t="str">
        <f>IF(ISBLANK('P2.Operable'!D136),"",'P2.Operable'!D136)</f>
        <v>N/A</v>
      </c>
      <c r="Q22" s="175" t="str">
        <f>IF(ISBLANK('P2.Operable'!D174),"",'P2.Operable'!D174)</f>
        <v>N/A</v>
      </c>
      <c r="R22" s="175" t="str">
        <f>IF(ISBLANK('P2.Operable'!D212),"",'P2.Operable'!D212)</f>
        <v>N/A</v>
      </c>
      <c r="S22" s="175" t="str">
        <f>IF(ISBLANK('P2.Operable'!D250),"",'P2.Operable'!D250)</f>
        <v>N/A</v>
      </c>
      <c r="T22" s="175" t="str">
        <f>IF(ISBLANK('P2.Operable'!D288),"",'P2.Operable'!D288)</f>
        <v>Pasa</v>
      </c>
      <c r="U22" s="175" t="str">
        <f>IF(ISBLANK('P2.Operable'!D326),"",'P2.Operable'!D326)</f>
        <v>Pasa</v>
      </c>
      <c r="V22" s="175" t="str">
        <f>IF(ISBLANK('P2.Operable'!D364),"",'P2.Operable'!D364)</f>
        <v>Pasa</v>
      </c>
      <c r="W22" s="175" t="str">
        <f>IF(ISBLANK('P2.Operable'!D516),"",'P2.Operable'!D516)</f>
        <v>N/A</v>
      </c>
      <c r="X22" s="175" t="str">
        <f>IF(ISBLANK('P2.Operable'!D554),"",'P2.Operable'!D554)</f>
        <v>N/A</v>
      </c>
      <c r="Y22" s="175" t="str">
        <f>IF(ISBLANK('P2.Operable'!D592),"",'P2.Operable'!D592)</f>
        <v>Pasa</v>
      </c>
      <c r="Z22" s="175" t="str">
        <f>IF(ISBLANK('P2.Operable'!D630),"",'P2.Operable'!D630)</f>
        <v>N/A</v>
      </c>
      <c r="AA22" s="175" t="str">
        <f>IF(ISBLANK('P3.Comprensible'!D22),"",'P3.Comprensible'!D22)</f>
        <v>Falla</v>
      </c>
      <c r="AB22" s="175" t="str">
        <f>IF(ISBLANK('P3.Comprensible'!D98),"",'P3.Comprensible'!D98)</f>
        <v>N/A</v>
      </c>
      <c r="AC22" s="175" t="str">
        <f>IF(ISBLANK('P3.Comprensible'!D136),"",'P3.Comprensible'!D136)</f>
        <v>N/A</v>
      </c>
      <c r="AD22" s="175" t="str">
        <f>IF(ISBLANK('P3.Comprensible'!D250),"",'P3.Comprensible'!D250)</f>
        <v>N/A</v>
      </c>
      <c r="AE22" s="175" t="str">
        <f>IF(ISBLANK('P3.Comprensible'!D288),"",'P3.Comprensible'!D288)</f>
        <v>Pasa</v>
      </c>
      <c r="AF22" s="175" t="str">
        <f>IF(ISBLANK('P4.Robusto'!D22),"",'P4.Robusto'!D22)</f>
        <v>Falla</v>
      </c>
      <c r="AG22" s="175" t="str">
        <f>IF(ISBLANK('P4.Robusto'!D60),"",'P4.Robusto'!D60)</f>
        <v>Pasa</v>
      </c>
      <c r="AH22" s="125"/>
      <c r="AI22" s="38"/>
      <c r="AJ22" s="38"/>
      <c r="AK22" s="38"/>
    </row>
    <row r="23" spans="1:37" ht="20.5">
      <c r="A23" s="38"/>
      <c r="B23" s="173" t="str">
        <f>IF( ISBLANK('03.Muestra'!$C12),"",'03.Muestra'!$C12)</f>
        <v>Carta de Derechos</v>
      </c>
      <c r="C23" s="174" t="str">
        <f>IF( ISBLANK('03.Muestra'!$E12),"",'03.Muestra'!$E12)</f>
        <v>https://sedejudicial.madrid.org/conozcalasede#views-row-9</v>
      </c>
      <c r="D23" s="175" t="str">
        <f>IF(ISBLANK('P1.Perceptible'!D23),"",'P1.Perceptible'!D23)</f>
        <v>Falla</v>
      </c>
      <c r="E23" s="175" t="str">
        <f>IF(ISBLANK('P1.Perceptible'!D61),"",'P1.Perceptible'!D61)</f>
        <v>N/A</v>
      </c>
      <c r="F23" s="175" t="str">
        <f>IF(ISBLANK('P1.Perceptible'!D99),"",'P1.Perceptible'!D99)</f>
        <v>N/A</v>
      </c>
      <c r="G23" s="175" t="str">
        <f>IF(ISBLANK('P1.Perceptible'!D137),"",'P1.Perceptible'!D137)</f>
        <v>N/A</v>
      </c>
      <c r="H23" s="175" t="str">
        <f>IF(ISBLANK('P1.Perceptible'!D251),"",'P1.Perceptible'!D251)</f>
        <v>Pasa</v>
      </c>
      <c r="I23" s="175" t="str">
        <f>IF(ISBLANK('P1.Perceptible'!D289),"",'P1.Perceptible'!D289)</f>
        <v>Pasa</v>
      </c>
      <c r="J23" s="175" t="str">
        <f>IF(ISBLANK('P1.Perceptible'!D327),"",'P1.Perceptible'!D327)</f>
        <v>Pasa</v>
      </c>
      <c r="K23" s="175" t="str">
        <f>IF(ISBLANK('P1.Perceptible'!D441),"",'P1.Perceptible'!D441)</f>
        <v>Pasa</v>
      </c>
      <c r="L23" s="175" t="str">
        <f>IF(ISBLANK('P1.Perceptible'!D479),"",'P1.Perceptible'!D479)</f>
        <v>N/A</v>
      </c>
      <c r="M23" s="175" t="str">
        <f>IF(ISBLANK('P2.Operable'!D23),"",'P2.Operable'!D23)</f>
        <v>N/A</v>
      </c>
      <c r="N23" s="175" t="str">
        <f>IF(ISBLANK('P2.Operable'!D61),"",'P2.Operable'!D61)</f>
        <v>N/A</v>
      </c>
      <c r="O23" s="175" t="str">
        <f>IF(ISBLANK('P2.Operable'!D99),"",'P2.Operable'!D99)</f>
        <v>N/A</v>
      </c>
      <c r="P23" s="175" t="str">
        <f>IF(ISBLANK('P2.Operable'!D137),"",'P2.Operable'!D137)</f>
        <v>N/A</v>
      </c>
      <c r="Q23" s="175" t="str">
        <f>IF(ISBLANK('P2.Operable'!D175),"",'P2.Operable'!D175)</f>
        <v>N/A</v>
      </c>
      <c r="R23" s="175" t="str">
        <f>IF(ISBLANK('P2.Operable'!D213),"",'P2.Operable'!D213)</f>
        <v>N/A</v>
      </c>
      <c r="S23" s="175" t="str">
        <f>IF(ISBLANK('P2.Operable'!D251),"",'P2.Operable'!D251)</f>
        <v>N/A</v>
      </c>
      <c r="T23" s="175" t="str">
        <f>IF(ISBLANK('P2.Operable'!D289),"",'P2.Operable'!D289)</f>
        <v>Pasa</v>
      </c>
      <c r="U23" s="175" t="str">
        <f>IF(ISBLANK('P2.Operable'!D327),"",'P2.Operable'!D327)</f>
        <v>Pasa</v>
      </c>
      <c r="V23" s="175" t="str">
        <f>IF(ISBLANK('P2.Operable'!D365),"",'P2.Operable'!D365)</f>
        <v>Pasa</v>
      </c>
      <c r="W23" s="175" t="str">
        <f>IF(ISBLANK('P2.Operable'!D517),"",'P2.Operable'!D517)</f>
        <v>N/A</v>
      </c>
      <c r="X23" s="175" t="str">
        <f>IF(ISBLANK('P2.Operable'!D555),"",'P2.Operable'!D555)</f>
        <v>N/A</v>
      </c>
      <c r="Y23" s="175" t="str">
        <f>IF(ISBLANK('P2.Operable'!D593),"",'P2.Operable'!D593)</f>
        <v>Pasa</v>
      </c>
      <c r="Z23" s="175" t="str">
        <f>IF(ISBLANK('P2.Operable'!D631),"",'P2.Operable'!D631)</f>
        <v>N/A</v>
      </c>
      <c r="AA23" s="175" t="str">
        <f>IF(ISBLANK('P3.Comprensible'!D23),"",'P3.Comprensible'!D23)</f>
        <v>Falla</v>
      </c>
      <c r="AB23" s="175" t="str">
        <f>IF(ISBLANK('P3.Comprensible'!D99),"",'P3.Comprensible'!D99)</f>
        <v>N/A</v>
      </c>
      <c r="AC23" s="175" t="str">
        <f>IF(ISBLANK('P3.Comprensible'!D137),"",'P3.Comprensible'!D137)</f>
        <v>N/A</v>
      </c>
      <c r="AD23" s="175" t="str">
        <f>IF(ISBLANK('P3.Comprensible'!D251),"",'P3.Comprensible'!D251)</f>
        <v>N/A</v>
      </c>
      <c r="AE23" s="175" t="str">
        <f>IF(ISBLANK('P3.Comprensible'!D289),"",'P3.Comprensible'!D289)</f>
        <v>Pasa</v>
      </c>
      <c r="AF23" s="175" t="str">
        <f>IF(ISBLANK('P4.Robusto'!D23),"",'P4.Robusto'!D23)</f>
        <v>Falla</v>
      </c>
      <c r="AG23" s="175" t="str">
        <f>IF(ISBLANK('P4.Robusto'!D61),"",'P4.Robusto'!D61)</f>
        <v>Pasa</v>
      </c>
      <c r="AH23" s="125"/>
      <c r="AI23" s="38"/>
      <c r="AJ23" s="38"/>
      <c r="AK23" s="38"/>
    </row>
    <row r="24" spans="1:37" ht="20.5">
      <c r="A24" s="38"/>
      <c r="B24" s="173" t="str">
        <f>IF( ISBLANK('03.Muestra'!$C13),"",'03.Muestra'!$C13)</f>
        <v>Firmas y certificados</v>
      </c>
      <c r="C24" s="174" t="str">
        <f>IF( ISBLANK('03.Muestra'!$E13),"",'03.Muestra'!$E13)</f>
        <v>https://sedejudicial.madrid.org/conozcalasede#views-row-2</v>
      </c>
      <c r="D24" s="175" t="str">
        <f>IF(ISBLANK('P1.Perceptible'!D24),"",'P1.Perceptible'!D24)</f>
        <v>Falla</v>
      </c>
      <c r="E24" s="175" t="str">
        <f>IF(ISBLANK('P1.Perceptible'!D62),"",'P1.Perceptible'!D62)</f>
        <v>N/A</v>
      </c>
      <c r="F24" s="175" t="str">
        <f>IF(ISBLANK('P1.Perceptible'!D100),"",'P1.Perceptible'!D100)</f>
        <v>N/A</v>
      </c>
      <c r="G24" s="175" t="str">
        <f>IF(ISBLANK('P1.Perceptible'!D138),"",'P1.Perceptible'!D138)</f>
        <v>N/A</v>
      </c>
      <c r="H24" s="175" t="str">
        <f>IF(ISBLANK('P1.Perceptible'!D252),"",'P1.Perceptible'!D252)</f>
        <v>Pasa</v>
      </c>
      <c r="I24" s="175" t="str">
        <f>IF(ISBLANK('P1.Perceptible'!D290),"",'P1.Perceptible'!D290)</f>
        <v>Pasa</v>
      </c>
      <c r="J24" s="175" t="str">
        <f>IF(ISBLANK('P1.Perceptible'!D328),"",'P1.Perceptible'!D328)</f>
        <v>Pasa</v>
      </c>
      <c r="K24" s="175" t="str">
        <f>IF(ISBLANK('P1.Perceptible'!D442),"",'P1.Perceptible'!D442)</f>
        <v>Pasa</v>
      </c>
      <c r="L24" s="175" t="str">
        <f>IF(ISBLANK('P1.Perceptible'!D480),"",'P1.Perceptible'!D480)</f>
        <v>N/A</v>
      </c>
      <c r="M24" s="175" t="str">
        <f>IF(ISBLANK('P2.Operable'!D24),"",'P2.Operable'!D24)</f>
        <v>N/A</v>
      </c>
      <c r="N24" s="175" t="str">
        <f>IF(ISBLANK('P2.Operable'!D62),"",'P2.Operable'!D62)</f>
        <v>N/A</v>
      </c>
      <c r="O24" s="175" t="str">
        <f>IF(ISBLANK('P2.Operable'!D100),"",'P2.Operable'!D100)</f>
        <v>N/A</v>
      </c>
      <c r="P24" s="175" t="str">
        <f>IF(ISBLANK('P2.Operable'!D138),"",'P2.Operable'!D138)</f>
        <v>N/A</v>
      </c>
      <c r="Q24" s="175" t="str">
        <f>IF(ISBLANK('P2.Operable'!D176),"",'P2.Operable'!D176)</f>
        <v>N/A</v>
      </c>
      <c r="R24" s="175" t="str">
        <f>IF(ISBLANK('P2.Operable'!D214),"",'P2.Operable'!D214)</f>
        <v>N/A</v>
      </c>
      <c r="S24" s="175" t="str">
        <f>IF(ISBLANK('P2.Operable'!D252),"",'P2.Operable'!D252)</f>
        <v>N/A</v>
      </c>
      <c r="T24" s="175" t="str">
        <f>IF(ISBLANK('P2.Operable'!D290),"",'P2.Operable'!D290)</f>
        <v>Pasa</v>
      </c>
      <c r="U24" s="175" t="str">
        <f>IF(ISBLANK('P2.Operable'!D328),"",'P2.Operable'!D328)</f>
        <v>Pasa</v>
      </c>
      <c r="V24" s="175" t="str">
        <f>IF(ISBLANK('P2.Operable'!D366),"",'P2.Operable'!D366)</f>
        <v>Pasa</v>
      </c>
      <c r="W24" s="175" t="str">
        <f>IF(ISBLANK('P2.Operable'!D518),"",'P2.Operable'!D518)</f>
        <v>N/A</v>
      </c>
      <c r="X24" s="175" t="str">
        <f>IF(ISBLANK('P2.Operable'!D556),"",'P2.Operable'!D556)</f>
        <v>N/A</v>
      </c>
      <c r="Y24" s="175" t="str">
        <f>IF(ISBLANK('P2.Operable'!D594),"",'P2.Operable'!D594)</f>
        <v>Pasa</v>
      </c>
      <c r="Z24" s="175" t="str">
        <f>IF(ISBLANK('P2.Operable'!D632),"",'P2.Operable'!D632)</f>
        <v>N/A</v>
      </c>
      <c r="AA24" s="175" t="str">
        <f>IF(ISBLANK('P3.Comprensible'!D24),"",'P3.Comprensible'!D24)</f>
        <v>Falla</v>
      </c>
      <c r="AB24" s="175" t="str">
        <f>IF(ISBLANK('P3.Comprensible'!D100),"",'P3.Comprensible'!D100)</f>
        <v>N/A</v>
      </c>
      <c r="AC24" s="175" t="str">
        <f>IF(ISBLANK('P3.Comprensible'!D138),"",'P3.Comprensible'!D138)</f>
        <v>N/A</v>
      </c>
      <c r="AD24" s="175" t="str">
        <f>IF(ISBLANK('P3.Comprensible'!D252),"",'P3.Comprensible'!D252)</f>
        <v>N/A</v>
      </c>
      <c r="AE24" s="175" t="str">
        <f>IF(ISBLANK('P3.Comprensible'!D290),"",'P3.Comprensible'!D290)</f>
        <v>Pasa</v>
      </c>
      <c r="AF24" s="175" t="str">
        <f>IF(ISBLANK('P4.Robusto'!D24),"",'P4.Robusto'!D24)</f>
        <v>Falla</v>
      </c>
      <c r="AG24" s="175" t="str">
        <f>IF(ISBLANK('P4.Robusto'!D62),"",'P4.Robusto'!D62)</f>
        <v>Pasa</v>
      </c>
      <c r="AH24" s="125"/>
      <c r="AI24" s="38"/>
      <c r="AJ24" s="38"/>
      <c r="AK24" s="38"/>
    </row>
    <row r="25" spans="1:37" ht="20.5">
      <c r="A25" s="38"/>
      <c r="B25" s="173" t="str">
        <f>IF( ISBLANK('03.Muestra'!$C14),"",'03.Muestra'!$C14)</f>
        <v>Verificación</v>
      </c>
      <c r="C25" s="174" t="str">
        <f>IF( ISBLANK('03.Muestra'!$E14),"",'03.Muestra'!$E14)</f>
        <v>https://sedejudicial.madrid.org/conozcalasede#views-row-3</v>
      </c>
      <c r="D25" s="175" t="str">
        <f>IF(ISBLANK('P1.Perceptible'!D25),"",'P1.Perceptible'!D25)</f>
        <v>Falla</v>
      </c>
      <c r="E25" s="175" t="str">
        <f>IF(ISBLANK('P1.Perceptible'!D63),"",'P1.Perceptible'!D63)</f>
        <v>N/A</v>
      </c>
      <c r="F25" s="175" t="str">
        <f>IF(ISBLANK('P1.Perceptible'!D101),"",'P1.Perceptible'!D101)</f>
        <v>N/A</v>
      </c>
      <c r="G25" s="175" t="str">
        <f>IF(ISBLANK('P1.Perceptible'!D139),"",'P1.Perceptible'!D139)</f>
        <v>N/A</v>
      </c>
      <c r="H25" s="175" t="str">
        <f>IF(ISBLANK('P1.Perceptible'!D253),"",'P1.Perceptible'!D253)</f>
        <v>Pasa</v>
      </c>
      <c r="I25" s="175" t="str">
        <f>IF(ISBLANK('P1.Perceptible'!D291),"",'P1.Perceptible'!D291)</f>
        <v>Pasa</v>
      </c>
      <c r="J25" s="175" t="str">
        <f>IF(ISBLANK('P1.Perceptible'!D329),"",'P1.Perceptible'!D329)</f>
        <v>Pasa</v>
      </c>
      <c r="K25" s="175" t="str">
        <f>IF(ISBLANK('P1.Perceptible'!D443),"",'P1.Perceptible'!D443)</f>
        <v>Pasa</v>
      </c>
      <c r="L25" s="175" t="str">
        <f>IF(ISBLANK('P1.Perceptible'!D481),"",'P1.Perceptible'!D481)</f>
        <v>N/A</v>
      </c>
      <c r="M25" s="175" t="str">
        <f>IF(ISBLANK('P2.Operable'!D25),"",'P2.Operable'!D25)</f>
        <v>N/A</v>
      </c>
      <c r="N25" s="175" t="str">
        <f>IF(ISBLANK('P2.Operable'!D63),"",'P2.Operable'!D63)</f>
        <v>N/A</v>
      </c>
      <c r="O25" s="175" t="str">
        <f>IF(ISBLANK('P2.Operable'!D101),"",'P2.Operable'!D101)</f>
        <v>N/A</v>
      </c>
      <c r="P25" s="175" t="str">
        <f>IF(ISBLANK('P2.Operable'!D139),"",'P2.Operable'!D139)</f>
        <v>N/A</v>
      </c>
      <c r="Q25" s="175" t="str">
        <f>IF(ISBLANK('P2.Operable'!D177),"",'P2.Operable'!D177)</f>
        <v>N/A</v>
      </c>
      <c r="R25" s="175" t="str">
        <f>IF(ISBLANK('P2.Operable'!D215),"",'P2.Operable'!D215)</f>
        <v>N/A</v>
      </c>
      <c r="S25" s="175" t="str">
        <f>IF(ISBLANK('P2.Operable'!D253),"",'P2.Operable'!D253)</f>
        <v>N/A</v>
      </c>
      <c r="T25" s="175" t="str">
        <f>IF(ISBLANK('P2.Operable'!D291),"",'P2.Operable'!D291)</f>
        <v>Pasa</v>
      </c>
      <c r="U25" s="175" t="str">
        <f>IF(ISBLANK('P2.Operable'!D329),"",'P2.Operable'!D329)</f>
        <v>Pasa</v>
      </c>
      <c r="V25" s="175" t="str">
        <f>IF(ISBLANK('P2.Operable'!D367),"",'P2.Operable'!D367)</f>
        <v>Pasa</v>
      </c>
      <c r="W25" s="175" t="str">
        <f>IF(ISBLANK('P2.Operable'!D519),"",'P2.Operable'!D519)</f>
        <v>N/A</v>
      </c>
      <c r="X25" s="175" t="str">
        <f>IF(ISBLANK('P2.Operable'!D557),"",'P2.Operable'!D557)</f>
        <v>N/A</v>
      </c>
      <c r="Y25" s="175" t="str">
        <f>IF(ISBLANK('P2.Operable'!D595),"",'P2.Operable'!D595)</f>
        <v>Pasa</v>
      </c>
      <c r="Z25" s="175" t="str">
        <f>IF(ISBLANK('P2.Operable'!D633),"",'P2.Operable'!D633)</f>
        <v>N/A</v>
      </c>
      <c r="AA25" s="175" t="str">
        <f>IF(ISBLANK('P3.Comprensible'!D25),"",'P3.Comprensible'!D25)</f>
        <v>Falla</v>
      </c>
      <c r="AB25" s="175" t="str">
        <f>IF(ISBLANK('P3.Comprensible'!D101),"",'P3.Comprensible'!D101)</f>
        <v>N/A</v>
      </c>
      <c r="AC25" s="175" t="str">
        <f>IF(ISBLANK('P3.Comprensible'!D139),"",'P3.Comprensible'!D139)</f>
        <v>N/A</v>
      </c>
      <c r="AD25" s="175" t="str">
        <f>IF(ISBLANK('P3.Comprensible'!D253),"",'P3.Comprensible'!D253)</f>
        <v>N/A</v>
      </c>
      <c r="AE25" s="175" t="str">
        <f>IF(ISBLANK('P3.Comprensible'!D291),"",'P3.Comprensible'!D291)</f>
        <v>Pasa</v>
      </c>
      <c r="AF25" s="175" t="str">
        <f>IF(ISBLANK('P4.Robusto'!D25),"",'P4.Robusto'!D25)</f>
        <v>Falla</v>
      </c>
      <c r="AG25" s="175" t="str">
        <f>IF(ISBLANK('P4.Robusto'!D63),"",'P4.Robusto'!D63)</f>
        <v>Pasa</v>
      </c>
      <c r="AH25" s="125"/>
      <c r="AI25" s="38"/>
      <c r="AJ25" s="38"/>
      <c r="AK25" s="38"/>
    </row>
    <row r="26" spans="1:37" ht="20.5">
      <c r="A26" s="38"/>
      <c r="B26" s="173" t="str">
        <f>IF( ISBLANK('03.Muestra'!$C15),"",'03.Muestra'!$C15)</f>
        <v>Sugerencias y quejas</v>
      </c>
      <c r="C26" s="174" t="str">
        <f>IF( ISBLANK('03.Muestra'!$E15),"",'03.Muestra'!$E15)</f>
        <v>https://sedejudicial.madrid.org/conozcalasede#views-row-10</v>
      </c>
      <c r="D26" s="175" t="str">
        <f>IF(ISBLANK('P1.Perceptible'!D26),"",'P1.Perceptible'!D26)</f>
        <v>Falla</v>
      </c>
      <c r="E26" s="175" t="str">
        <f>IF(ISBLANK('P1.Perceptible'!D64),"",'P1.Perceptible'!D64)</f>
        <v>N/A</v>
      </c>
      <c r="F26" s="175" t="str">
        <f>IF(ISBLANK('P1.Perceptible'!D102),"",'P1.Perceptible'!D102)</f>
        <v>N/A</v>
      </c>
      <c r="G26" s="175" t="str">
        <f>IF(ISBLANK('P1.Perceptible'!D140),"",'P1.Perceptible'!D140)</f>
        <v>N/A</v>
      </c>
      <c r="H26" s="175" t="str">
        <f>IF(ISBLANK('P1.Perceptible'!D254),"",'P1.Perceptible'!D254)</f>
        <v>Pasa</v>
      </c>
      <c r="I26" s="175" t="str">
        <f>IF(ISBLANK('P1.Perceptible'!D292),"",'P1.Perceptible'!D292)</f>
        <v>Pasa</v>
      </c>
      <c r="J26" s="175" t="str">
        <f>IF(ISBLANK('P1.Perceptible'!D330),"",'P1.Perceptible'!D330)</f>
        <v>Pasa</v>
      </c>
      <c r="K26" s="175" t="str">
        <f>IF(ISBLANK('P1.Perceptible'!D444),"",'P1.Perceptible'!D444)</f>
        <v>Pasa</v>
      </c>
      <c r="L26" s="175" t="str">
        <f>IF(ISBLANK('P1.Perceptible'!D482),"",'P1.Perceptible'!D482)</f>
        <v>N/A</v>
      </c>
      <c r="M26" s="175" t="str">
        <f>IF(ISBLANK('P2.Operable'!D26),"",'P2.Operable'!D26)</f>
        <v>N/A</v>
      </c>
      <c r="N26" s="175" t="str">
        <f>IF(ISBLANK('P2.Operable'!D64),"",'P2.Operable'!D64)</f>
        <v>N/A</v>
      </c>
      <c r="O26" s="175" t="str">
        <f>IF(ISBLANK('P2.Operable'!D102),"",'P2.Operable'!D102)</f>
        <v>N/A</v>
      </c>
      <c r="P26" s="175" t="str">
        <f>IF(ISBLANK('P2.Operable'!D140),"",'P2.Operable'!D140)</f>
        <v>N/A</v>
      </c>
      <c r="Q26" s="175" t="str">
        <f>IF(ISBLANK('P2.Operable'!D178),"",'P2.Operable'!D178)</f>
        <v>N/A</v>
      </c>
      <c r="R26" s="175" t="str">
        <f>IF(ISBLANK('P2.Operable'!D216),"",'P2.Operable'!D216)</f>
        <v>N/A</v>
      </c>
      <c r="S26" s="175" t="str">
        <f>IF(ISBLANK('P2.Operable'!D254),"",'P2.Operable'!D254)</f>
        <v>N/A</v>
      </c>
      <c r="T26" s="175" t="str">
        <f>IF(ISBLANK('P2.Operable'!D292),"",'P2.Operable'!D292)</f>
        <v>Pasa</v>
      </c>
      <c r="U26" s="175" t="str">
        <f>IF(ISBLANK('P2.Operable'!D330),"",'P2.Operable'!D330)</f>
        <v>Pasa</v>
      </c>
      <c r="V26" s="175" t="str">
        <f>IF(ISBLANK('P2.Operable'!D368),"",'P2.Operable'!D368)</f>
        <v>Pasa</v>
      </c>
      <c r="W26" s="175" t="str">
        <f>IF(ISBLANK('P2.Operable'!D520),"",'P2.Operable'!D520)</f>
        <v>N/A</v>
      </c>
      <c r="X26" s="175" t="str">
        <f>IF(ISBLANK('P2.Operable'!D558),"",'P2.Operable'!D558)</f>
        <v>N/A</v>
      </c>
      <c r="Y26" s="175" t="str">
        <f>IF(ISBLANK('P2.Operable'!D596),"",'P2.Operable'!D596)</f>
        <v>Pasa</v>
      </c>
      <c r="Z26" s="175" t="str">
        <f>IF(ISBLANK('P2.Operable'!D634),"",'P2.Operable'!D634)</f>
        <v>N/A</v>
      </c>
      <c r="AA26" s="175" t="str">
        <f>IF(ISBLANK('P3.Comprensible'!D26),"",'P3.Comprensible'!D26)</f>
        <v>Falla</v>
      </c>
      <c r="AB26" s="175" t="str">
        <f>IF(ISBLANK('P3.Comprensible'!D102),"",'P3.Comprensible'!D102)</f>
        <v>N/A</v>
      </c>
      <c r="AC26" s="175" t="str">
        <f>IF(ISBLANK('P3.Comprensible'!D140),"",'P3.Comprensible'!D140)</f>
        <v>N/A</v>
      </c>
      <c r="AD26" s="175" t="str">
        <f>IF(ISBLANK('P3.Comprensible'!D254),"",'P3.Comprensible'!D254)</f>
        <v>N/A</v>
      </c>
      <c r="AE26" s="175" t="str">
        <f>IF(ISBLANK('P3.Comprensible'!D292),"",'P3.Comprensible'!D292)</f>
        <v>Pasa</v>
      </c>
      <c r="AF26" s="175" t="str">
        <f>IF(ISBLANK('P4.Robusto'!D26),"",'P4.Robusto'!D26)</f>
        <v>Falla</v>
      </c>
      <c r="AG26" s="175" t="str">
        <f>IF(ISBLANK('P4.Robusto'!D64),"",'P4.Robusto'!D64)</f>
        <v>Pasa</v>
      </c>
      <c r="AH26" s="125"/>
      <c r="AI26" s="38"/>
      <c r="AJ26" s="38"/>
      <c r="AK26" s="38"/>
    </row>
    <row r="27" spans="1:37" ht="20.5">
      <c r="A27" s="38"/>
      <c r="B27" s="173" t="str">
        <f>IF( ISBLANK('03.Muestra'!$C16),"",'03.Muestra'!$C16)</f>
        <v>Protección de datos</v>
      </c>
      <c r="C27" s="174" t="str">
        <f>IF( ISBLANK('03.Muestra'!$E16),"",'03.Muestra'!$E16)</f>
        <v>https://sedejudicial.madrid.org/conozcalasede#views-row-11</v>
      </c>
      <c r="D27" s="175" t="str">
        <f>IF(ISBLANK('P1.Perceptible'!D27),"",'P1.Perceptible'!D27)</f>
        <v>Falla</v>
      </c>
      <c r="E27" s="175" t="str">
        <f>IF(ISBLANK('P1.Perceptible'!D65),"",'P1.Perceptible'!D65)</f>
        <v>N/A</v>
      </c>
      <c r="F27" s="175" t="str">
        <f>IF(ISBLANK('P1.Perceptible'!D103),"",'P1.Perceptible'!D103)</f>
        <v>N/A</v>
      </c>
      <c r="G27" s="175" t="str">
        <f>IF(ISBLANK('P1.Perceptible'!D141),"",'P1.Perceptible'!D141)</f>
        <v>N/A</v>
      </c>
      <c r="H27" s="175" t="str">
        <f>IF(ISBLANK('P1.Perceptible'!D255),"",'P1.Perceptible'!D255)</f>
        <v>Pasa</v>
      </c>
      <c r="I27" s="175" t="str">
        <f>IF(ISBLANK('P1.Perceptible'!D293),"",'P1.Perceptible'!D293)</f>
        <v>Pasa</v>
      </c>
      <c r="J27" s="175" t="str">
        <f>IF(ISBLANK('P1.Perceptible'!D331),"",'P1.Perceptible'!D331)</f>
        <v>Pasa</v>
      </c>
      <c r="K27" s="175" t="str">
        <f>IF(ISBLANK('P1.Perceptible'!D445),"",'P1.Perceptible'!D445)</f>
        <v>Pasa</v>
      </c>
      <c r="L27" s="175" t="str">
        <f>IF(ISBLANK('P1.Perceptible'!D483),"",'P1.Perceptible'!D483)</f>
        <v>N/A</v>
      </c>
      <c r="M27" s="175" t="str">
        <f>IF(ISBLANK('P2.Operable'!D27),"",'P2.Operable'!D27)</f>
        <v>N/A</v>
      </c>
      <c r="N27" s="175" t="str">
        <f>IF(ISBLANK('P2.Operable'!D65),"",'P2.Operable'!D65)</f>
        <v>N/A</v>
      </c>
      <c r="O27" s="175" t="str">
        <f>IF(ISBLANK('P2.Operable'!D103),"",'P2.Operable'!D103)</f>
        <v>N/A</v>
      </c>
      <c r="P27" s="175" t="str">
        <f>IF(ISBLANK('P2.Operable'!D141),"",'P2.Operable'!D141)</f>
        <v>N/A</v>
      </c>
      <c r="Q27" s="175" t="str">
        <f>IF(ISBLANK('P2.Operable'!D179),"",'P2.Operable'!D179)</f>
        <v>N/A</v>
      </c>
      <c r="R27" s="175" t="str">
        <f>IF(ISBLANK('P2.Operable'!D217),"",'P2.Operable'!D217)</f>
        <v>N/A</v>
      </c>
      <c r="S27" s="175" t="str">
        <f>IF(ISBLANK('P2.Operable'!D255),"",'P2.Operable'!D255)</f>
        <v>N/A</v>
      </c>
      <c r="T27" s="175" t="str">
        <f>IF(ISBLANK('P2.Operable'!D293),"",'P2.Operable'!D293)</f>
        <v>Pasa</v>
      </c>
      <c r="U27" s="175" t="str">
        <f>IF(ISBLANK('P2.Operable'!D331),"",'P2.Operable'!D331)</f>
        <v>Pasa</v>
      </c>
      <c r="V27" s="175" t="str">
        <f>IF(ISBLANK('P2.Operable'!D369),"",'P2.Operable'!D369)</f>
        <v>Pasa</v>
      </c>
      <c r="W27" s="175" t="str">
        <f>IF(ISBLANK('P2.Operable'!D521),"",'P2.Operable'!D521)</f>
        <v>N/A</v>
      </c>
      <c r="X27" s="175" t="str">
        <f>IF(ISBLANK('P2.Operable'!D559),"",'P2.Operable'!D559)</f>
        <v>N/A</v>
      </c>
      <c r="Y27" s="175" t="str">
        <f>IF(ISBLANK('P2.Operable'!D597),"",'P2.Operable'!D597)</f>
        <v>Pasa</v>
      </c>
      <c r="Z27" s="175" t="str">
        <f>IF(ISBLANK('P2.Operable'!D635),"",'P2.Operable'!D635)</f>
        <v>N/A</v>
      </c>
      <c r="AA27" s="175" t="str">
        <f>IF(ISBLANK('P3.Comprensible'!D27),"",'P3.Comprensible'!D27)</f>
        <v>Falla</v>
      </c>
      <c r="AB27" s="175" t="str">
        <f>IF(ISBLANK('P3.Comprensible'!D103),"",'P3.Comprensible'!D103)</f>
        <v>N/A</v>
      </c>
      <c r="AC27" s="175" t="str">
        <f>IF(ISBLANK('P3.Comprensible'!D141),"",'P3.Comprensible'!D141)</f>
        <v>N/A</v>
      </c>
      <c r="AD27" s="175" t="str">
        <f>IF(ISBLANK('P3.Comprensible'!D255),"",'P3.Comprensible'!D255)</f>
        <v>N/A</v>
      </c>
      <c r="AE27" s="175" t="str">
        <f>IF(ISBLANK('P3.Comprensible'!D293),"",'P3.Comprensible'!D293)</f>
        <v>Pasa</v>
      </c>
      <c r="AF27" s="175" t="str">
        <f>IF(ISBLANK('P4.Robusto'!D27),"",'P4.Robusto'!D27)</f>
        <v>Falla</v>
      </c>
      <c r="AG27" s="175" t="str">
        <f>IF(ISBLANK('P4.Robusto'!D65),"",'P4.Robusto'!D65)</f>
        <v>Pasa</v>
      </c>
      <c r="AH27" s="125"/>
      <c r="AI27" s="38"/>
      <c r="AJ27" s="38"/>
      <c r="AK27" s="38"/>
    </row>
    <row r="28" spans="1:37" ht="20.5">
      <c r="A28" s="38"/>
      <c r="B28" s="173" t="str">
        <f>IF( ISBLANK('03.Muestra'!$C17),"",'03.Muestra'!$C17)</f>
        <v>Apoderamiento Apud Acta</v>
      </c>
      <c r="C28" s="174" t="str">
        <f>IF( ISBLANK('03.Muestra'!$E17),"",'03.Muestra'!$E17)</f>
        <v>https://sedejudicial.madrid.org/tramitesyservicios#views-row-8</v>
      </c>
      <c r="D28" s="175" t="str">
        <f>IF(ISBLANK('P1.Perceptible'!D28),"",'P1.Perceptible'!D28)</f>
        <v>Falla</v>
      </c>
      <c r="E28" s="175" t="str">
        <f>IF(ISBLANK('P1.Perceptible'!D66),"",'P1.Perceptible'!D66)</f>
        <v>N/A</v>
      </c>
      <c r="F28" s="175" t="str">
        <f>IF(ISBLANK('P1.Perceptible'!D104),"",'P1.Perceptible'!D104)</f>
        <v>N/A</v>
      </c>
      <c r="G28" s="175" t="str">
        <f>IF(ISBLANK('P1.Perceptible'!D142),"",'P1.Perceptible'!D142)</f>
        <v>N/A</v>
      </c>
      <c r="H28" s="175" t="str">
        <f>IF(ISBLANK('P1.Perceptible'!D256),"",'P1.Perceptible'!D256)</f>
        <v>Pasa</v>
      </c>
      <c r="I28" s="175" t="str">
        <f>IF(ISBLANK('P1.Perceptible'!D294),"",'P1.Perceptible'!D294)</f>
        <v>Pasa</v>
      </c>
      <c r="J28" s="175" t="str">
        <f>IF(ISBLANK('P1.Perceptible'!D332),"",'P1.Perceptible'!D332)</f>
        <v>Pasa</v>
      </c>
      <c r="K28" s="175" t="str">
        <f>IF(ISBLANK('P1.Perceptible'!D446),"",'P1.Perceptible'!D446)</f>
        <v>Pasa</v>
      </c>
      <c r="L28" s="175" t="str">
        <f>IF(ISBLANK('P1.Perceptible'!D484),"",'P1.Perceptible'!D484)</f>
        <v>N/A</v>
      </c>
      <c r="M28" s="175" t="str">
        <f>IF(ISBLANK('P2.Operable'!D28),"",'P2.Operable'!D28)</f>
        <v>N/A</v>
      </c>
      <c r="N28" s="175" t="str">
        <f>IF(ISBLANK('P2.Operable'!D66),"",'P2.Operable'!D66)</f>
        <v>N/A</v>
      </c>
      <c r="O28" s="175" t="str">
        <f>IF(ISBLANK('P2.Operable'!D104),"",'P2.Operable'!D104)</f>
        <v>N/A</v>
      </c>
      <c r="P28" s="175" t="str">
        <f>IF(ISBLANK('P2.Operable'!D142),"",'P2.Operable'!D142)</f>
        <v>N/A</v>
      </c>
      <c r="Q28" s="175" t="str">
        <f>IF(ISBLANK('P2.Operable'!D180),"",'P2.Operable'!D180)</f>
        <v>N/A</v>
      </c>
      <c r="R28" s="175" t="str">
        <f>IF(ISBLANK('P2.Operable'!D218),"",'P2.Operable'!D218)</f>
        <v>N/A</v>
      </c>
      <c r="S28" s="175" t="str">
        <f>IF(ISBLANK('P2.Operable'!D256),"",'P2.Operable'!D256)</f>
        <v>N/A</v>
      </c>
      <c r="T28" s="175" t="str">
        <f>IF(ISBLANK('P2.Operable'!D294),"",'P2.Operable'!D294)</f>
        <v>Pasa</v>
      </c>
      <c r="U28" s="175" t="str">
        <f>IF(ISBLANK('P2.Operable'!D332),"",'P2.Operable'!D332)</f>
        <v>Pasa</v>
      </c>
      <c r="V28" s="175" t="str">
        <f>IF(ISBLANK('P2.Operable'!D370),"",'P2.Operable'!D370)</f>
        <v>Pasa</v>
      </c>
      <c r="W28" s="175" t="str">
        <f>IF(ISBLANK('P2.Operable'!D522),"",'P2.Operable'!D522)</f>
        <v>N/A</v>
      </c>
      <c r="X28" s="175" t="str">
        <f>IF(ISBLANK('P2.Operable'!D560),"",'P2.Operable'!D560)</f>
        <v>N/A</v>
      </c>
      <c r="Y28" s="175" t="str">
        <f>IF(ISBLANK('P2.Operable'!D598),"",'P2.Operable'!D598)</f>
        <v>Pasa</v>
      </c>
      <c r="Z28" s="175" t="str">
        <f>IF(ISBLANK('P2.Operable'!D636),"",'P2.Operable'!D636)</f>
        <v>N/A</v>
      </c>
      <c r="AA28" s="175" t="str">
        <f>IF(ISBLANK('P3.Comprensible'!D28),"",'P3.Comprensible'!D28)</f>
        <v>Falla</v>
      </c>
      <c r="AB28" s="175" t="str">
        <f>IF(ISBLANK('P3.Comprensible'!D104),"",'P3.Comprensible'!D104)</f>
        <v>N/A</v>
      </c>
      <c r="AC28" s="175" t="str">
        <f>IF(ISBLANK('P3.Comprensible'!D142),"",'P3.Comprensible'!D142)</f>
        <v>N/A</v>
      </c>
      <c r="AD28" s="175" t="str">
        <f>IF(ISBLANK('P3.Comprensible'!D256),"",'P3.Comprensible'!D256)</f>
        <v>N/A</v>
      </c>
      <c r="AE28" s="175" t="str">
        <f>IF(ISBLANK('P3.Comprensible'!D294),"",'P3.Comprensible'!D294)</f>
        <v>Pasa</v>
      </c>
      <c r="AF28" s="175" t="str">
        <f>IF(ISBLANK('P4.Robusto'!D28),"",'P4.Robusto'!D28)</f>
        <v>Falla</v>
      </c>
      <c r="AG28" s="175" t="str">
        <f>IF(ISBLANK('P4.Robusto'!D66),"",'P4.Robusto'!D66)</f>
        <v>Pasa</v>
      </c>
      <c r="AH28" s="125"/>
      <c r="AI28" s="38"/>
      <c r="AJ28" s="38"/>
      <c r="AK28" s="38"/>
    </row>
    <row r="29" spans="1:37" ht="20.5">
      <c r="A29" s="38"/>
      <c r="B29" s="173" t="str">
        <f>IF( ISBLANK('03.Muestra'!$C18),"",'03.Muestra'!$C18)</f>
        <v>Presentación de escritos</v>
      </c>
      <c r="C29" s="174" t="str">
        <f>IF( ISBLANK('03.Muestra'!$E18),"",'03.Muestra'!$E18)</f>
        <v>https://sedejudicial.madrid.org/tramitesyservicios#views-row-13</v>
      </c>
      <c r="D29" s="175" t="str">
        <f>IF(ISBLANK('P1.Perceptible'!D29),"",'P1.Perceptible'!D29)</f>
        <v>Falla</v>
      </c>
      <c r="E29" s="175" t="str">
        <f>IF(ISBLANK('P1.Perceptible'!D67),"",'P1.Perceptible'!D67)</f>
        <v>N/A</v>
      </c>
      <c r="F29" s="175" t="str">
        <f>IF(ISBLANK('P1.Perceptible'!D105),"",'P1.Perceptible'!D105)</f>
        <v>N/A</v>
      </c>
      <c r="G29" s="175" t="str">
        <f>IF(ISBLANK('P1.Perceptible'!D143),"",'P1.Perceptible'!D143)</f>
        <v>N/A</v>
      </c>
      <c r="H29" s="175" t="str">
        <f>IF(ISBLANK('P1.Perceptible'!D257),"",'P1.Perceptible'!D257)</f>
        <v>Pasa</v>
      </c>
      <c r="I29" s="175" t="str">
        <f>IF(ISBLANK('P1.Perceptible'!D295),"",'P1.Perceptible'!D295)</f>
        <v>Pasa</v>
      </c>
      <c r="J29" s="175" t="str">
        <f>IF(ISBLANK('P1.Perceptible'!D333),"",'P1.Perceptible'!D333)</f>
        <v>Pasa</v>
      </c>
      <c r="K29" s="175" t="str">
        <f>IF(ISBLANK('P1.Perceptible'!D447),"",'P1.Perceptible'!D447)</f>
        <v>Pasa</v>
      </c>
      <c r="L29" s="175" t="str">
        <f>IF(ISBLANK('P1.Perceptible'!D485),"",'P1.Perceptible'!D485)</f>
        <v>N/A</v>
      </c>
      <c r="M29" s="175" t="str">
        <f>IF(ISBLANK('P2.Operable'!D29),"",'P2.Operable'!D29)</f>
        <v>N/A</v>
      </c>
      <c r="N29" s="175" t="str">
        <f>IF(ISBLANK('P2.Operable'!D67),"",'P2.Operable'!D67)</f>
        <v>N/A</v>
      </c>
      <c r="O29" s="175" t="str">
        <f>IF(ISBLANK('P2.Operable'!D105),"",'P2.Operable'!D105)</f>
        <v>N/A</v>
      </c>
      <c r="P29" s="175" t="str">
        <f>IF(ISBLANK('P2.Operable'!D143),"",'P2.Operable'!D143)</f>
        <v>N/A</v>
      </c>
      <c r="Q29" s="175" t="str">
        <f>IF(ISBLANK('P2.Operable'!D181),"",'P2.Operable'!D181)</f>
        <v>N/A</v>
      </c>
      <c r="R29" s="175" t="str">
        <f>IF(ISBLANK('P2.Operable'!D219),"",'P2.Operable'!D219)</f>
        <v>N/A</v>
      </c>
      <c r="S29" s="175" t="str">
        <f>IF(ISBLANK('P2.Operable'!D257),"",'P2.Operable'!D257)</f>
        <v>N/A</v>
      </c>
      <c r="T29" s="175" t="str">
        <f>IF(ISBLANK('P2.Operable'!D295),"",'P2.Operable'!D295)</f>
        <v>Pasa</v>
      </c>
      <c r="U29" s="175" t="str">
        <f>IF(ISBLANK('P2.Operable'!D333),"",'P2.Operable'!D333)</f>
        <v>Pasa</v>
      </c>
      <c r="V29" s="175" t="str">
        <f>IF(ISBLANK('P2.Operable'!D371),"",'P2.Operable'!D371)</f>
        <v>Pasa</v>
      </c>
      <c r="W29" s="175" t="str">
        <f>IF(ISBLANK('P2.Operable'!D523),"",'P2.Operable'!D523)</f>
        <v>N/A</v>
      </c>
      <c r="X29" s="175" t="str">
        <f>IF(ISBLANK('P2.Operable'!D561),"",'P2.Operable'!D561)</f>
        <v>N/A</v>
      </c>
      <c r="Y29" s="175" t="str">
        <f>IF(ISBLANK('P2.Operable'!D599),"",'P2.Operable'!D599)</f>
        <v>Pasa</v>
      </c>
      <c r="Z29" s="175" t="str">
        <f>IF(ISBLANK('P2.Operable'!D637),"",'P2.Operable'!D637)</f>
        <v>N/A</v>
      </c>
      <c r="AA29" s="175" t="str">
        <f>IF(ISBLANK('P3.Comprensible'!D29),"",'P3.Comprensible'!D29)</f>
        <v>Falla</v>
      </c>
      <c r="AB29" s="175" t="str">
        <f>IF(ISBLANK('P3.Comprensible'!D105),"",'P3.Comprensible'!D105)</f>
        <v>N/A</v>
      </c>
      <c r="AC29" s="175" t="str">
        <f>IF(ISBLANK('P3.Comprensible'!D143),"",'P3.Comprensible'!D143)</f>
        <v>N/A</v>
      </c>
      <c r="AD29" s="175" t="str">
        <f>IF(ISBLANK('P3.Comprensible'!D257),"",'P3.Comprensible'!D257)</f>
        <v>N/A</v>
      </c>
      <c r="AE29" s="175" t="str">
        <f>IF(ISBLANK('P3.Comprensible'!D295),"",'P3.Comprensible'!D295)</f>
        <v>Pasa</v>
      </c>
      <c r="AF29" s="175" t="str">
        <f>IF(ISBLANK('P4.Robusto'!D29),"",'P4.Robusto'!D29)</f>
        <v>Falla</v>
      </c>
      <c r="AG29" s="175" t="str">
        <f>IF(ISBLANK('P4.Robusto'!D67),"",'P4.Robusto'!D67)</f>
        <v>Pasa</v>
      </c>
      <c r="AH29" s="125"/>
      <c r="AI29" s="126"/>
      <c r="AJ29" s="38"/>
      <c r="AK29" s="38"/>
    </row>
    <row r="30" spans="1:37" ht="20.5">
      <c r="A30" s="38"/>
      <c r="B30" s="173" t="str">
        <f>IF( ISBLANK('03.Muestra'!$C19),"",'03.Muestra'!$C19)</f>
        <v>Consulta de Asuntos Judiciales</v>
      </c>
      <c r="C30" s="174" t="str">
        <f>IF( ISBLANK('03.Muestra'!$E19),"",'03.Muestra'!$E19)</f>
        <v>https://sedejudicial.madrid.org/tramitesyservicios#views-row-14</v>
      </c>
      <c r="D30" s="175" t="str">
        <f>IF(ISBLANK('P1.Perceptible'!D30),"",'P1.Perceptible'!D30)</f>
        <v>Falla</v>
      </c>
      <c r="E30" s="175" t="str">
        <f>IF(ISBLANK('P1.Perceptible'!D68),"",'P1.Perceptible'!D68)</f>
        <v>N/A</v>
      </c>
      <c r="F30" s="175" t="str">
        <f>IF(ISBLANK('P1.Perceptible'!D106),"",'P1.Perceptible'!D106)</f>
        <v>N/A</v>
      </c>
      <c r="G30" s="175" t="str">
        <f>IF(ISBLANK('P1.Perceptible'!D144),"",'P1.Perceptible'!D144)</f>
        <v>N/A</v>
      </c>
      <c r="H30" s="175" t="str">
        <f>IF(ISBLANK('P1.Perceptible'!D258),"",'P1.Perceptible'!D258)</f>
        <v>Pasa</v>
      </c>
      <c r="I30" s="175" t="str">
        <f>IF(ISBLANK('P1.Perceptible'!D296),"",'P1.Perceptible'!D296)</f>
        <v>Pasa</v>
      </c>
      <c r="J30" s="175" t="str">
        <f>IF(ISBLANK('P1.Perceptible'!D334),"",'P1.Perceptible'!D334)</f>
        <v>Pasa</v>
      </c>
      <c r="K30" s="175" t="str">
        <f>IF(ISBLANK('P1.Perceptible'!D448),"",'P1.Perceptible'!D448)</f>
        <v>Pasa</v>
      </c>
      <c r="L30" s="175" t="str">
        <f>IF(ISBLANK('P1.Perceptible'!D486),"",'P1.Perceptible'!D486)</f>
        <v>N/A</v>
      </c>
      <c r="M30" s="175" t="str">
        <f>IF(ISBLANK('P2.Operable'!D30),"",'P2.Operable'!D30)</f>
        <v>N/A</v>
      </c>
      <c r="N30" s="175" t="str">
        <f>IF(ISBLANK('P2.Operable'!D68),"",'P2.Operable'!D68)</f>
        <v>N/A</v>
      </c>
      <c r="O30" s="175" t="str">
        <f>IF(ISBLANK('P2.Operable'!D106),"",'P2.Operable'!D106)</f>
        <v>N/A</v>
      </c>
      <c r="P30" s="175" t="str">
        <f>IF(ISBLANK('P2.Operable'!D144),"",'P2.Operable'!D144)</f>
        <v>N/A</v>
      </c>
      <c r="Q30" s="175" t="str">
        <f>IF(ISBLANK('P2.Operable'!D182),"",'P2.Operable'!D182)</f>
        <v>N/A</v>
      </c>
      <c r="R30" s="175" t="str">
        <f>IF(ISBLANK('P2.Operable'!D220),"",'P2.Operable'!D220)</f>
        <v>N/A</v>
      </c>
      <c r="S30" s="175" t="str">
        <f>IF(ISBLANK('P2.Operable'!D258),"",'P2.Operable'!D258)</f>
        <v>N/A</v>
      </c>
      <c r="T30" s="175" t="str">
        <f>IF(ISBLANK('P2.Operable'!D296),"",'P2.Operable'!D296)</f>
        <v>Pasa</v>
      </c>
      <c r="U30" s="175" t="str">
        <f>IF(ISBLANK('P2.Operable'!D334),"",'P2.Operable'!D334)</f>
        <v>Pasa</v>
      </c>
      <c r="V30" s="175" t="str">
        <f>IF(ISBLANK('P2.Operable'!D372),"",'P2.Operable'!D372)</f>
        <v>Pasa</v>
      </c>
      <c r="W30" s="175" t="str">
        <f>IF(ISBLANK('P2.Operable'!D524),"",'P2.Operable'!D524)</f>
        <v>N/A</v>
      </c>
      <c r="X30" s="175" t="str">
        <f>IF(ISBLANK('P2.Operable'!D562),"",'P2.Operable'!D562)</f>
        <v>N/A</v>
      </c>
      <c r="Y30" s="175" t="str">
        <f>IF(ISBLANK('P2.Operable'!D600),"",'P2.Operable'!D600)</f>
        <v>Pasa</v>
      </c>
      <c r="Z30" s="175" t="str">
        <f>IF(ISBLANK('P2.Operable'!D638),"",'P2.Operable'!D638)</f>
        <v>N/A</v>
      </c>
      <c r="AA30" s="175" t="str">
        <f>IF(ISBLANK('P3.Comprensible'!D30),"",'P3.Comprensible'!D30)</f>
        <v>Falla</v>
      </c>
      <c r="AB30" s="175" t="str">
        <f>IF(ISBLANK('P3.Comprensible'!D106),"",'P3.Comprensible'!D106)</f>
        <v>N/A</v>
      </c>
      <c r="AC30" s="175" t="str">
        <f>IF(ISBLANK('P3.Comprensible'!D144),"",'P3.Comprensible'!D144)</f>
        <v>N/A</v>
      </c>
      <c r="AD30" s="175" t="str">
        <f>IF(ISBLANK('P3.Comprensible'!D258),"",'P3.Comprensible'!D258)</f>
        <v>N/A</v>
      </c>
      <c r="AE30" s="175" t="str">
        <f>IF(ISBLANK('P3.Comprensible'!D296),"",'P3.Comprensible'!D296)</f>
        <v>Pasa</v>
      </c>
      <c r="AF30" s="175" t="str">
        <f>IF(ISBLANK('P4.Robusto'!D30),"",'P4.Robusto'!D30)</f>
        <v>Falla</v>
      </c>
      <c r="AG30" s="175" t="str">
        <f>IF(ISBLANK('P4.Robusto'!D68),"",'P4.Robusto'!D68)</f>
        <v>Pasa</v>
      </c>
      <c r="AH30" s="125"/>
      <c r="AI30" s="38"/>
      <c r="AJ30" s="38"/>
      <c r="AK30" s="38"/>
    </row>
    <row r="31" spans="1:37" ht="20.5">
      <c r="A31" s="38"/>
      <c r="B31" s="173" t="str">
        <f>IF( ISBLANK('03.Muestra'!$C20),"",'03.Muestra'!$C20)</f>
        <v>Requisitos técnicos</v>
      </c>
      <c r="C31" s="174" t="str">
        <f>IF( ISBLANK('03.Muestra'!$E20),"",'03.Muestra'!$E20)</f>
        <v>https://sedejudicial.madrid.org/ayuda#views-row-18</v>
      </c>
      <c r="D31" s="175" t="str">
        <f>IF(ISBLANK('P1.Perceptible'!D31),"",'P1.Perceptible'!D31)</f>
        <v>Falla</v>
      </c>
      <c r="E31" s="175" t="str">
        <f>IF(ISBLANK('P1.Perceptible'!D69),"",'P1.Perceptible'!D69)</f>
        <v>N/A</v>
      </c>
      <c r="F31" s="175" t="str">
        <f>IF(ISBLANK('P1.Perceptible'!D107),"",'P1.Perceptible'!D107)</f>
        <v>N/A</v>
      </c>
      <c r="G31" s="175" t="str">
        <f>IF(ISBLANK('P1.Perceptible'!D145),"",'P1.Perceptible'!D145)</f>
        <v>N/A</v>
      </c>
      <c r="H31" s="175" t="str">
        <f>IF(ISBLANK('P1.Perceptible'!D259),"",'P1.Perceptible'!D259)</f>
        <v>Pasa</v>
      </c>
      <c r="I31" s="175" t="str">
        <f>IF(ISBLANK('P1.Perceptible'!D297),"",'P1.Perceptible'!D297)</f>
        <v>Pasa</v>
      </c>
      <c r="J31" s="175" t="str">
        <f>IF(ISBLANK('P1.Perceptible'!D335),"",'P1.Perceptible'!D335)</f>
        <v>Pasa</v>
      </c>
      <c r="K31" s="175" t="str">
        <f>IF(ISBLANK('P1.Perceptible'!D449),"",'P1.Perceptible'!D449)</f>
        <v>Pasa</v>
      </c>
      <c r="L31" s="175" t="str">
        <f>IF(ISBLANK('P1.Perceptible'!D487),"",'P1.Perceptible'!D487)</f>
        <v>N/A</v>
      </c>
      <c r="M31" s="175" t="str">
        <f>IF(ISBLANK('P2.Operable'!D31),"",'P2.Operable'!D31)</f>
        <v>N/A</v>
      </c>
      <c r="N31" s="175" t="str">
        <f>IF(ISBLANK('P2.Operable'!D69),"",'P2.Operable'!D69)</f>
        <v>N/A</v>
      </c>
      <c r="O31" s="175" t="str">
        <f>IF(ISBLANK('P2.Operable'!D107),"",'P2.Operable'!D107)</f>
        <v>N/A</v>
      </c>
      <c r="P31" s="175" t="str">
        <f>IF(ISBLANK('P2.Operable'!D145),"",'P2.Operable'!D145)</f>
        <v>N/A</v>
      </c>
      <c r="Q31" s="175" t="str">
        <f>IF(ISBLANK('P2.Operable'!D183),"",'P2.Operable'!D183)</f>
        <v>N/A</v>
      </c>
      <c r="R31" s="175" t="str">
        <f>IF(ISBLANK('P2.Operable'!D221),"",'P2.Operable'!D221)</f>
        <v>N/A</v>
      </c>
      <c r="S31" s="175" t="str">
        <f>IF(ISBLANK('P2.Operable'!D259),"",'P2.Operable'!D259)</f>
        <v>N/A</v>
      </c>
      <c r="T31" s="175" t="str">
        <f>IF(ISBLANK('P2.Operable'!D297),"",'P2.Operable'!D297)</f>
        <v>Pasa</v>
      </c>
      <c r="U31" s="175" t="str">
        <f>IF(ISBLANK('P2.Operable'!D335),"",'P2.Operable'!D335)</f>
        <v>Pasa</v>
      </c>
      <c r="V31" s="175" t="str">
        <f>IF(ISBLANK('P2.Operable'!D373),"",'P2.Operable'!D373)</f>
        <v>Pasa</v>
      </c>
      <c r="W31" s="175" t="str">
        <f>IF(ISBLANK('P2.Operable'!D525),"",'P2.Operable'!D525)</f>
        <v>N/A</v>
      </c>
      <c r="X31" s="175" t="str">
        <f>IF(ISBLANK('P2.Operable'!D563),"",'P2.Operable'!D563)</f>
        <v>N/A</v>
      </c>
      <c r="Y31" s="175" t="str">
        <f>IF(ISBLANK('P2.Operable'!D601),"",'P2.Operable'!D601)</f>
        <v>Pasa</v>
      </c>
      <c r="Z31" s="175" t="str">
        <f>IF(ISBLANK('P2.Operable'!D639),"",'P2.Operable'!D639)</f>
        <v>N/A</v>
      </c>
      <c r="AA31" s="175" t="str">
        <f>IF(ISBLANK('P3.Comprensible'!D31),"",'P3.Comprensible'!D31)</f>
        <v>Falla</v>
      </c>
      <c r="AB31" s="175" t="str">
        <f>IF(ISBLANK('P3.Comprensible'!D107),"",'P3.Comprensible'!D107)</f>
        <v>N/A</v>
      </c>
      <c r="AC31" s="175" t="str">
        <f>IF(ISBLANK('P3.Comprensible'!D145),"",'P3.Comprensible'!D145)</f>
        <v>N/A</v>
      </c>
      <c r="AD31" s="175" t="str">
        <f>IF(ISBLANK('P3.Comprensible'!D259),"",'P3.Comprensible'!D259)</f>
        <v>N/A</v>
      </c>
      <c r="AE31" s="175" t="str">
        <f>IF(ISBLANK('P3.Comprensible'!D297),"",'P3.Comprensible'!D297)</f>
        <v>Pasa</v>
      </c>
      <c r="AF31" s="175" t="str">
        <f>IF(ISBLANK('P4.Robusto'!D31),"",'P4.Robusto'!D31)</f>
        <v>Falla</v>
      </c>
      <c r="AG31" s="175" t="str">
        <f>IF(ISBLANK('P4.Robusto'!D69),"",'P4.Robusto'!D69)</f>
        <v>Pasa</v>
      </c>
      <c r="AH31" s="125"/>
      <c r="AI31" s="38"/>
      <c r="AJ31" s="38"/>
      <c r="AK31" s="38"/>
    </row>
    <row r="32" spans="1:37" ht="20.5">
      <c r="A32" s="38"/>
      <c r="B32" s="173" t="str">
        <f>IF( ISBLANK('03.Muestra'!$C21),"",'03.Muestra'!$C21)</f>
        <v>Buscador</v>
      </c>
      <c r="C32" s="174" t="str">
        <f>IF( ISBLANK('03.Muestra'!$E21),"",'03.Muestra'!$E21)</f>
        <v>https://sedejudicial.madrid.org/search/node/prueba</v>
      </c>
      <c r="D32" s="175" t="str">
        <f>IF(ISBLANK('P1.Perceptible'!D32),"",'P1.Perceptible'!D32)</f>
        <v>Falla</v>
      </c>
      <c r="E32" s="175" t="str">
        <f>IF(ISBLANK('P1.Perceptible'!D70),"",'P1.Perceptible'!D70)</f>
        <v>N/A</v>
      </c>
      <c r="F32" s="175" t="str">
        <f>IF(ISBLANK('P1.Perceptible'!D108),"",'P1.Perceptible'!D108)</f>
        <v>N/A</v>
      </c>
      <c r="G32" s="175" t="str">
        <f>IF(ISBLANK('P1.Perceptible'!D146),"",'P1.Perceptible'!D146)</f>
        <v>N/A</v>
      </c>
      <c r="H32" s="175" t="str">
        <f>IF(ISBLANK('P1.Perceptible'!D260),"",'P1.Perceptible'!D260)</f>
        <v>Falla</v>
      </c>
      <c r="I32" s="175" t="str">
        <f>IF(ISBLANK('P1.Perceptible'!D298),"",'P1.Perceptible'!D298)</f>
        <v>Pasa</v>
      </c>
      <c r="J32" s="175" t="str">
        <f>IF(ISBLANK('P1.Perceptible'!D336),"",'P1.Perceptible'!D336)</f>
        <v>Pasa</v>
      </c>
      <c r="K32" s="175" t="str">
        <f>IF(ISBLANK('P1.Perceptible'!D450),"",'P1.Perceptible'!D450)</f>
        <v>Pasa</v>
      </c>
      <c r="L32" s="175" t="str">
        <f>IF(ISBLANK('P1.Perceptible'!D488),"",'P1.Perceptible'!D488)</f>
        <v>N/A</v>
      </c>
      <c r="M32" s="175" t="str">
        <f>IF(ISBLANK('P2.Operable'!D32),"",'P2.Operable'!D32)</f>
        <v>N/A</v>
      </c>
      <c r="N32" s="175" t="str">
        <f>IF(ISBLANK('P2.Operable'!D70),"",'P2.Operable'!D70)</f>
        <v>N/A</v>
      </c>
      <c r="O32" s="175" t="str">
        <f>IF(ISBLANK('P2.Operable'!D108),"",'P2.Operable'!D108)</f>
        <v>N/A</v>
      </c>
      <c r="P32" s="175" t="str">
        <f>IF(ISBLANK('P2.Operable'!D146),"",'P2.Operable'!D146)</f>
        <v>N/A</v>
      </c>
      <c r="Q32" s="175" t="str">
        <f>IF(ISBLANK('P2.Operable'!D184),"",'P2.Operable'!D184)</f>
        <v>N/A</v>
      </c>
      <c r="R32" s="175" t="str">
        <f>IF(ISBLANK('P2.Operable'!D222),"",'P2.Operable'!D222)</f>
        <v>N/A</v>
      </c>
      <c r="S32" s="175" t="str">
        <f>IF(ISBLANK('P2.Operable'!D260),"",'P2.Operable'!D260)</f>
        <v>N/A</v>
      </c>
      <c r="T32" s="175" t="str">
        <f>IF(ISBLANK('P2.Operable'!D298),"",'P2.Operable'!D298)</f>
        <v>Pasa</v>
      </c>
      <c r="U32" s="175" t="str">
        <f>IF(ISBLANK('P2.Operable'!D336),"",'P2.Operable'!D336)</f>
        <v>Pasa</v>
      </c>
      <c r="V32" s="175" t="str">
        <f>IF(ISBLANK('P2.Operable'!D374),"",'P2.Operable'!D374)</f>
        <v>Pasa</v>
      </c>
      <c r="W32" s="175" t="str">
        <f>IF(ISBLANK('P2.Operable'!D526),"",'P2.Operable'!D526)</f>
        <v>N/A</v>
      </c>
      <c r="X32" s="175" t="str">
        <f>IF(ISBLANK('P2.Operable'!D564),"",'P2.Operable'!D564)</f>
        <v>N/A</v>
      </c>
      <c r="Y32" s="175" t="str">
        <f>IF(ISBLANK('P2.Operable'!D602),"",'P2.Operable'!D602)</f>
        <v>Pasa</v>
      </c>
      <c r="Z32" s="175" t="str">
        <f>IF(ISBLANK('P2.Operable'!D640),"",'P2.Operable'!D640)</f>
        <v>N/A</v>
      </c>
      <c r="AA32" s="175" t="str">
        <f>IF(ISBLANK('P3.Comprensible'!D32),"",'P3.Comprensible'!D32)</f>
        <v>Falla</v>
      </c>
      <c r="AB32" s="175" t="str">
        <f>IF(ISBLANK('P3.Comprensible'!D108),"",'P3.Comprensible'!D108)</f>
        <v>N/A</v>
      </c>
      <c r="AC32" s="175" t="str">
        <f>IF(ISBLANK('P3.Comprensible'!D146),"",'P3.Comprensible'!D146)</f>
        <v>Falla</v>
      </c>
      <c r="AD32" s="175" t="str">
        <f>IF(ISBLANK('P3.Comprensible'!D260),"",'P3.Comprensible'!D260)</f>
        <v>N/A</v>
      </c>
      <c r="AE32" s="175" t="str">
        <f>IF(ISBLANK('P3.Comprensible'!D298),"",'P3.Comprensible'!D298)</f>
        <v>Pasa</v>
      </c>
      <c r="AF32" s="175" t="str">
        <f>IF(ISBLANK('P4.Robusto'!D32),"",'P4.Robusto'!D32)</f>
        <v>Falla</v>
      </c>
      <c r="AG32" s="175" t="str">
        <f>IF(ISBLANK('P4.Robusto'!D70),"",'P4.Robusto'!D70)</f>
        <v>Falla</v>
      </c>
      <c r="AH32" s="125"/>
      <c r="AI32" s="38"/>
      <c r="AJ32" s="38"/>
      <c r="AK32" s="38"/>
    </row>
    <row r="33" spans="1:37" ht="20.5">
      <c r="A33" s="38"/>
      <c r="B33" s="173" t="str">
        <f>IF( ISBLANK('03.Muestra'!$C22),"",'03.Muestra'!$C22)</f>
        <v/>
      </c>
      <c r="C33" s="174" t="str">
        <f>IF( ISBLANK('03.Muestra'!$E22),"",'03.Muestra'!$E22)</f>
        <v/>
      </c>
      <c r="D33" s="175" t="str">
        <f>IF(ISBLANK('P1.Perceptible'!D33),"",'P1.Perceptible'!D33)</f>
        <v/>
      </c>
      <c r="E33" s="175" t="str">
        <f>IF(ISBLANK('P1.Perceptible'!D71),"",'P1.Perceptible'!D71)</f>
        <v/>
      </c>
      <c r="F33" s="175" t="str">
        <f>IF(ISBLANK('P1.Perceptible'!D109),"",'P1.Perceptible'!D109)</f>
        <v/>
      </c>
      <c r="G33" s="175" t="str">
        <f>IF(ISBLANK('P1.Perceptible'!D147),"",'P1.Perceptible'!D147)</f>
        <v/>
      </c>
      <c r="H33" s="175" t="str">
        <f>IF(ISBLANK('P1.Perceptible'!D261),"",'P1.Perceptible'!D261)</f>
        <v/>
      </c>
      <c r="I33" s="175" t="str">
        <f>IF(ISBLANK('P1.Perceptible'!D299),"",'P1.Perceptible'!D299)</f>
        <v/>
      </c>
      <c r="J33" s="175" t="str">
        <f>IF(ISBLANK('P1.Perceptible'!D337),"",'P1.Perceptible'!D337)</f>
        <v/>
      </c>
      <c r="K33" s="175" t="str">
        <f>IF(ISBLANK('P1.Perceptible'!D451),"",'P1.Perceptible'!D451)</f>
        <v/>
      </c>
      <c r="L33" s="175" t="str">
        <f>IF(ISBLANK('P1.Perceptible'!D489),"",'P1.Perceptible'!D489)</f>
        <v/>
      </c>
      <c r="M33" s="175" t="str">
        <f>IF(ISBLANK('P2.Operable'!D33),"",'P2.Operable'!D33)</f>
        <v/>
      </c>
      <c r="N33" s="175" t="str">
        <f>IF(ISBLANK('P2.Operable'!D71),"",'P2.Operable'!D71)</f>
        <v/>
      </c>
      <c r="O33" s="175" t="str">
        <f>IF(ISBLANK('P2.Operable'!D109),"",'P2.Operable'!D109)</f>
        <v/>
      </c>
      <c r="P33" s="175" t="str">
        <f>IF(ISBLANK('P2.Operable'!D147),"",'P2.Operable'!D147)</f>
        <v/>
      </c>
      <c r="Q33" s="175" t="str">
        <f>IF(ISBLANK('P2.Operable'!D185),"",'P2.Operable'!D185)</f>
        <v/>
      </c>
      <c r="R33" s="175" t="str">
        <f>IF(ISBLANK('P2.Operable'!D223),"",'P2.Operable'!D223)</f>
        <v/>
      </c>
      <c r="S33" s="175" t="str">
        <f>IF(ISBLANK('P2.Operable'!D261),"",'P2.Operable'!D261)</f>
        <v/>
      </c>
      <c r="T33" s="175" t="str">
        <f>IF(ISBLANK('P2.Operable'!D299),"",'P2.Operable'!D299)</f>
        <v/>
      </c>
      <c r="U33" s="175" t="str">
        <f>IF(ISBLANK('P2.Operable'!D337),"",'P2.Operable'!D337)</f>
        <v/>
      </c>
      <c r="V33" s="175" t="str">
        <f>IF(ISBLANK('P2.Operable'!D375),"",'P2.Operable'!D375)</f>
        <v/>
      </c>
      <c r="W33" s="175" t="str">
        <f>IF(ISBLANK('P2.Operable'!D527),"",'P2.Operable'!D527)</f>
        <v/>
      </c>
      <c r="X33" s="175" t="str">
        <f>IF(ISBLANK('P2.Operable'!D565),"",'P2.Operable'!D565)</f>
        <v/>
      </c>
      <c r="Y33" s="175" t="str">
        <f>IF(ISBLANK('P2.Operable'!D603),"",'P2.Operable'!D603)</f>
        <v/>
      </c>
      <c r="Z33" s="175" t="str">
        <f>IF(ISBLANK('P2.Operable'!D641),"",'P2.Operable'!D641)</f>
        <v/>
      </c>
      <c r="AA33" s="175" t="str">
        <f>IF(ISBLANK('P3.Comprensible'!D33),"",'P3.Comprensible'!D33)</f>
        <v/>
      </c>
      <c r="AB33" s="175" t="str">
        <f>IF(ISBLANK('P3.Comprensible'!D109),"",'P3.Comprensible'!D109)</f>
        <v/>
      </c>
      <c r="AC33" s="175" t="str">
        <f>IF(ISBLANK('P3.Comprensible'!D147),"",'P3.Comprensible'!D147)</f>
        <v/>
      </c>
      <c r="AD33" s="175" t="str">
        <f>IF(ISBLANK('P3.Comprensible'!D261),"",'P3.Comprensible'!D261)</f>
        <v/>
      </c>
      <c r="AE33" s="175" t="str">
        <f>IF(ISBLANK('P3.Comprensible'!D299),"",'P3.Comprensible'!D299)</f>
        <v/>
      </c>
      <c r="AF33" s="175" t="str">
        <f>IF(ISBLANK('P4.Robusto'!D33),"",'P4.Robusto'!D33)</f>
        <v/>
      </c>
      <c r="AG33" s="175" t="str">
        <f>IF(ISBLANK('P4.Robusto'!D71),"",'P4.Robusto'!D71)</f>
        <v/>
      </c>
      <c r="AH33" s="125"/>
      <c r="AI33" s="38"/>
      <c r="AJ33" s="38"/>
      <c r="AK33" s="38"/>
    </row>
    <row r="34" spans="1:37" ht="20.5">
      <c r="A34" s="38"/>
      <c r="B34" s="173" t="str">
        <f>IF( ISBLANK('03.Muestra'!$C23),"",'03.Muestra'!$C23)</f>
        <v/>
      </c>
      <c r="C34" s="174" t="str">
        <f>IF( ISBLANK('03.Muestra'!$E23),"",'03.Muestra'!$E23)</f>
        <v/>
      </c>
      <c r="D34" s="175" t="str">
        <f>IF(ISBLANK('P1.Perceptible'!D34),"",'P1.Perceptible'!D34)</f>
        <v/>
      </c>
      <c r="E34" s="175" t="str">
        <f>IF(ISBLANK('P1.Perceptible'!D72),"",'P1.Perceptible'!D72)</f>
        <v/>
      </c>
      <c r="F34" s="175" t="str">
        <f>IF(ISBLANK('P1.Perceptible'!D110),"",'P1.Perceptible'!D110)</f>
        <v/>
      </c>
      <c r="G34" s="175" t="str">
        <f>IF(ISBLANK('P1.Perceptible'!D148),"",'P1.Perceptible'!D148)</f>
        <v/>
      </c>
      <c r="H34" s="175" t="str">
        <f>IF(ISBLANK('P1.Perceptible'!D262),"",'P1.Perceptible'!D262)</f>
        <v/>
      </c>
      <c r="I34" s="175" t="str">
        <f>IF(ISBLANK('P1.Perceptible'!D300),"",'P1.Perceptible'!D300)</f>
        <v/>
      </c>
      <c r="J34" s="175" t="str">
        <f>IF(ISBLANK('P1.Perceptible'!D338),"",'P1.Perceptible'!D338)</f>
        <v/>
      </c>
      <c r="K34" s="175" t="str">
        <f>IF(ISBLANK('P1.Perceptible'!D452),"",'P1.Perceptible'!D452)</f>
        <v/>
      </c>
      <c r="L34" s="175" t="str">
        <f>IF(ISBLANK('P1.Perceptible'!D490),"",'P1.Perceptible'!D490)</f>
        <v/>
      </c>
      <c r="M34" s="175" t="str">
        <f>IF(ISBLANK('P2.Operable'!D34),"",'P2.Operable'!D34)</f>
        <v/>
      </c>
      <c r="N34" s="175" t="str">
        <f>IF(ISBLANK('P2.Operable'!D72),"",'P2.Operable'!D72)</f>
        <v/>
      </c>
      <c r="O34" s="175" t="str">
        <f>IF(ISBLANK('P2.Operable'!D110),"",'P2.Operable'!D110)</f>
        <v/>
      </c>
      <c r="P34" s="175" t="str">
        <f>IF(ISBLANK('P2.Operable'!D148),"",'P2.Operable'!D148)</f>
        <v/>
      </c>
      <c r="Q34" s="175" t="str">
        <f>IF(ISBLANK('P2.Operable'!D186),"",'P2.Operable'!D186)</f>
        <v/>
      </c>
      <c r="R34" s="175" t="str">
        <f>IF(ISBLANK('P2.Operable'!D224),"",'P2.Operable'!D224)</f>
        <v/>
      </c>
      <c r="S34" s="175" t="str">
        <f>IF(ISBLANK('P2.Operable'!D262),"",'P2.Operable'!D262)</f>
        <v/>
      </c>
      <c r="T34" s="175" t="str">
        <f>IF(ISBLANK('P2.Operable'!D300),"",'P2.Operable'!D300)</f>
        <v/>
      </c>
      <c r="U34" s="175" t="str">
        <f>IF(ISBLANK('P2.Operable'!D338),"",'P2.Operable'!D338)</f>
        <v/>
      </c>
      <c r="V34" s="175" t="str">
        <f>IF(ISBLANK('P2.Operable'!D376),"",'P2.Operable'!D376)</f>
        <v/>
      </c>
      <c r="W34" s="175" t="str">
        <f>IF(ISBLANK('P2.Operable'!D528),"",'P2.Operable'!D528)</f>
        <v/>
      </c>
      <c r="X34" s="175" t="str">
        <f>IF(ISBLANK('P2.Operable'!D566),"",'P2.Operable'!D566)</f>
        <v/>
      </c>
      <c r="Y34" s="175" t="str">
        <f>IF(ISBLANK('P2.Operable'!D604),"",'P2.Operable'!D604)</f>
        <v/>
      </c>
      <c r="Z34" s="175" t="str">
        <f>IF(ISBLANK('P2.Operable'!D642),"",'P2.Operable'!D642)</f>
        <v/>
      </c>
      <c r="AA34" s="175" t="str">
        <f>IF(ISBLANK('P3.Comprensible'!D34),"",'P3.Comprensible'!D34)</f>
        <v/>
      </c>
      <c r="AB34" s="175" t="str">
        <f>IF(ISBLANK('P3.Comprensible'!D110),"",'P3.Comprensible'!D110)</f>
        <v/>
      </c>
      <c r="AC34" s="175" t="str">
        <f>IF(ISBLANK('P3.Comprensible'!D148),"",'P3.Comprensible'!D148)</f>
        <v/>
      </c>
      <c r="AD34" s="175" t="str">
        <f>IF(ISBLANK('P3.Comprensible'!D262),"",'P3.Comprensible'!D262)</f>
        <v/>
      </c>
      <c r="AE34" s="175" t="str">
        <f>IF(ISBLANK('P3.Comprensible'!D300),"",'P3.Comprensible'!D300)</f>
        <v/>
      </c>
      <c r="AF34" s="175" t="str">
        <f>IF(ISBLANK('P4.Robusto'!D34),"",'P4.Robusto'!D34)</f>
        <v/>
      </c>
      <c r="AG34" s="175" t="str">
        <f>IF(ISBLANK('P4.Robusto'!D72),"",'P4.Robusto'!D72)</f>
        <v/>
      </c>
      <c r="AH34" s="125"/>
      <c r="AI34" s="38"/>
      <c r="AJ34" s="38"/>
      <c r="AK34" s="38"/>
    </row>
    <row r="35" spans="1:37" ht="20.5">
      <c r="A35" s="38"/>
      <c r="B35" s="173" t="str">
        <f>IF( ISBLANK('03.Muestra'!$C24),"",'03.Muestra'!$C24)</f>
        <v/>
      </c>
      <c r="C35" s="174" t="str">
        <f>IF( ISBLANK('03.Muestra'!$E24),"",'03.Muestra'!$E24)</f>
        <v/>
      </c>
      <c r="D35" s="175" t="str">
        <f>IF(ISBLANK('P1.Perceptible'!D35),"",'P1.Perceptible'!D35)</f>
        <v/>
      </c>
      <c r="E35" s="175" t="str">
        <f>IF(ISBLANK('P1.Perceptible'!D73),"",'P1.Perceptible'!D73)</f>
        <v/>
      </c>
      <c r="F35" s="175" t="str">
        <f>IF(ISBLANK('P1.Perceptible'!D111),"",'P1.Perceptible'!D111)</f>
        <v/>
      </c>
      <c r="G35" s="175" t="str">
        <f>IF(ISBLANK('P1.Perceptible'!D149),"",'P1.Perceptible'!D149)</f>
        <v/>
      </c>
      <c r="H35" s="175" t="str">
        <f>IF(ISBLANK('P1.Perceptible'!D263),"",'P1.Perceptible'!D263)</f>
        <v/>
      </c>
      <c r="I35" s="175" t="str">
        <f>IF(ISBLANK('P1.Perceptible'!D301),"",'P1.Perceptible'!D301)</f>
        <v/>
      </c>
      <c r="J35" s="175" t="str">
        <f>IF(ISBLANK('P1.Perceptible'!D339),"",'P1.Perceptible'!D339)</f>
        <v/>
      </c>
      <c r="K35" s="175" t="str">
        <f>IF(ISBLANK('P1.Perceptible'!D453),"",'P1.Perceptible'!D453)</f>
        <v/>
      </c>
      <c r="L35" s="175" t="str">
        <f>IF(ISBLANK('P1.Perceptible'!D491),"",'P1.Perceptible'!D491)</f>
        <v/>
      </c>
      <c r="M35" s="175" t="str">
        <f>IF(ISBLANK('P2.Operable'!D35),"",'P2.Operable'!D35)</f>
        <v/>
      </c>
      <c r="N35" s="175" t="str">
        <f>IF(ISBLANK('P2.Operable'!D73),"",'P2.Operable'!D73)</f>
        <v/>
      </c>
      <c r="O35" s="175" t="str">
        <f>IF(ISBLANK('P2.Operable'!D111),"",'P2.Operable'!D111)</f>
        <v/>
      </c>
      <c r="P35" s="175" t="str">
        <f>IF(ISBLANK('P2.Operable'!D149),"",'P2.Operable'!D149)</f>
        <v/>
      </c>
      <c r="Q35" s="175" t="str">
        <f>IF(ISBLANK('P2.Operable'!D187),"",'P2.Operable'!D187)</f>
        <v/>
      </c>
      <c r="R35" s="175" t="str">
        <f>IF(ISBLANK('P2.Operable'!D225),"",'P2.Operable'!D225)</f>
        <v/>
      </c>
      <c r="S35" s="175" t="str">
        <f>IF(ISBLANK('P2.Operable'!D263),"",'P2.Operable'!D263)</f>
        <v/>
      </c>
      <c r="T35" s="175" t="str">
        <f>IF(ISBLANK('P2.Operable'!D301),"",'P2.Operable'!D301)</f>
        <v/>
      </c>
      <c r="U35" s="175" t="str">
        <f>IF(ISBLANK('P2.Operable'!D339),"",'P2.Operable'!D339)</f>
        <v/>
      </c>
      <c r="V35" s="175" t="str">
        <f>IF(ISBLANK('P2.Operable'!D377),"",'P2.Operable'!D377)</f>
        <v/>
      </c>
      <c r="W35" s="175" t="str">
        <f>IF(ISBLANK('P2.Operable'!D529),"",'P2.Operable'!D529)</f>
        <v/>
      </c>
      <c r="X35" s="175" t="str">
        <f>IF(ISBLANK('P2.Operable'!D567),"",'P2.Operable'!D567)</f>
        <v/>
      </c>
      <c r="Y35" s="175" t="str">
        <f>IF(ISBLANK('P2.Operable'!D605),"",'P2.Operable'!D605)</f>
        <v/>
      </c>
      <c r="Z35" s="175" t="str">
        <f>IF(ISBLANK('P2.Operable'!D643),"",'P2.Operable'!D643)</f>
        <v/>
      </c>
      <c r="AA35" s="175" t="str">
        <f>IF(ISBLANK('P3.Comprensible'!D35),"",'P3.Comprensible'!D35)</f>
        <v/>
      </c>
      <c r="AB35" s="175" t="str">
        <f>IF(ISBLANK('P3.Comprensible'!D111),"",'P3.Comprensible'!D111)</f>
        <v/>
      </c>
      <c r="AC35" s="175" t="str">
        <f>IF(ISBLANK('P3.Comprensible'!D149),"",'P3.Comprensible'!D149)</f>
        <v/>
      </c>
      <c r="AD35" s="175" t="str">
        <f>IF(ISBLANK('P3.Comprensible'!D263),"",'P3.Comprensible'!D263)</f>
        <v/>
      </c>
      <c r="AE35" s="175" t="str">
        <f>IF(ISBLANK('P3.Comprensible'!D301),"",'P3.Comprensible'!D301)</f>
        <v/>
      </c>
      <c r="AF35" s="175" t="str">
        <f>IF(ISBLANK('P4.Robusto'!D35),"",'P4.Robusto'!D35)</f>
        <v/>
      </c>
      <c r="AG35" s="175" t="str">
        <f>IF(ISBLANK('P4.Robusto'!D73),"",'P4.Robusto'!D73)</f>
        <v/>
      </c>
      <c r="AH35" s="125"/>
      <c r="AI35" s="38"/>
      <c r="AJ35" s="38"/>
      <c r="AK35" s="38"/>
    </row>
    <row r="36" spans="1:37" ht="20.5">
      <c r="A36" s="38"/>
      <c r="B36" s="173" t="str">
        <f>IF( ISBLANK('03.Muestra'!$C25),"",'03.Muestra'!$C25)</f>
        <v/>
      </c>
      <c r="C36" s="174" t="str">
        <f>IF( ISBLANK('03.Muestra'!$E25),"",'03.Muestra'!$E25)</f>
        <v/>
      </c>
      <c r="D36" s="175" t="str">
        <f>IF(ISBLANK('P1.Perceptible'!D36),"",'P1.Perceptible'!D36)</f>
        <v/>
      </c>
      <c r="E36" s="175" t="str">
        <f>IF(ISBLANK('P1.Perceptible'!D74),"",'P1.Perceptible'!D74)</f>
        <v/>
      </c>
      <c r="F36" s="175" t="str">
        <f>IF(ISBLANK('P1.Perceptible'!D112),"",'P1.Perceptible'!D112)</f>
        <v/>
      </c>
      <c r="G36" s="175" t="str">
        <f>IF(ISBLANK('P1.Perceptible'!D150),"",'P1.Perceptible'!D150)</f>
        <v/>
      </c>
      <c r="H36" s="175" t="str">
        <f>IF(ISBLANK('P1.Perceptible'!D264),"",'P1.Perceptible'!D264)</f>
        <v/>
      </c>
      <c r="I36" s="175" t="str">
        <f>IF(ISBLANK('P1.Perceptible'!D302),"",'P1.Perceptible'!D302)</f>
        <v/>
      </c>
      <c r="J36" s="175" t="str">
        <f>IF(ISBLANK('P1.Perceptible'!D340),"",'P1.Perceptible'!D340)</f>
        <v/>
      </c>
      <c r="K36" s="175" t="str">
        <f>IF(ISBLANK('P1.Perceptible'!D454),"",'P1.Perceptible'!D454)</f>
        <v/>
      </c>
      <c r="L36" s="175" t="str">
        <f>IF(ISBLANK('P1.Perceptible'!D492),"",'P1.Perceptible'!D492)</f>
        <v/>
      </c>
      <c r="M36" s="175" t="str">
        <f>IF(ISBLANK('P2.Operable'!D36),"",'P2.Operable'!D36)</f>
        <v/>
      </c>
      <c r="N36" s="175" t="str">
        <f>IF(ISBLANK('P2.Operable'!D74),"",'P2.Operable'!D74)</f>
        <v/>
      </c>
      <c r="O36" s="175" t="str">
        <f>IF(ISBLANK('P2.Operable'!D112),"",'P2.Operable'!D112)</f>
        <v/>
      </c>
      <c r="P36" s="175" t="str">
        <f>IF(ISBLANK('P2.Operable'!D150),"",'P2.Operable'!D150)</f>
        <v/>
      </c>
      <c r="Q36" s="175" t="str">
        <f>IF(ISBLANK('P2.Operable'!D188),"",'P2.Operable'!D188)</f>
        <v/>
      </c>
      <c r="R36" s="175" t="str">
        <f>IF(ISBLANK('P2.Operable'!D226),"",'P2.Operable'!D226)</f>
        <v/>
      </c>
      <c r="S36" s="175" t="str">
        <f>IF(ISBLANK('P2.Operable'!D264),"",'P2.Operable'!D264)</f>
        <v/>
      </c>
      <c r="T36" s="175" t="str">
        <f>IF(ISBLANK('P2.Operable'!D302),"",'P2.Operable'!D302)</f>
        <v/>
      </c>
      <c r="U36" s="175" t="str">
        <f>IF(ISBLANK('P2.Operable'!D340),"",'P2.Operable'!D340)</f>
        <v/>
      </c>
      <c r="V36" s="175" t="str">
        <f>IF(ISBLANK('P2.Operable'!D378),"",'P2.Operable'!D378)</f>
        <v/>
      </c>
      <c r="W36" s="175" t="str">
        <f>IF(ISBLANK('P2.Operable'!D530),"",'P2.Operable'!D530)</f>
        <v/>
      </c>
      <c r="X36" s="175" t="str">
        <f>IF(ISBLANK('P2.Operable'!D568),"",'P2.Operable'!D568)</f>
        <v/>
      </c>
      <c r="Y36" s="175" t="str">
        <f>IF(ISBLANK('P2.Operable'!D606),"",'P2.Operable'!D606)</f>
        <v/>
      </c>
      <c r="Z36" s="175" t="str">
        <f>IF(ISBLANK('P2.Operable'!D644),"",'P2.Operable'!D644)</f>
        <v/>
      </c>
      <c r="AA36" s="175" t="str">
        <f>IF(ISBLANK('P3.Comprensible'!D36),"",'P3.Comprensible'!D36)</f>
        <v/>
      </c>
      <c r="AB36" s="175" t="str">
        <f>IF(ISBLANK('P3.Comprensible'!D112),"",'P3.Comprensible'!D112)</f>
        <v/>
      </c>
      <c r="AC36" s="175" t="str">
        <f>IF(ISBLANK('P3.Comprensible'!D150),"",'P3.Comprensible'!D150)</f>
        <v/>
      </c>
      <c r="AD36" s="175" t="str">
        <f>IF(ISBLANK('P3.Comprensible'!D264),"",'P3.Comprensible'!D264)</f>
        <v/>
      </c>
      <c r="AE36" s="175" t="str">
        <f>IF(ISBLANK('P3.Comprensible'!D302),"",'P3.Comprensible'!D302)</f>
        <v/>
      </c>
      <c r="AF36" s="175" t="str">
        <f>IF(ISBLANK('P4.Robusto'!D36),"",'P4.Robusto'!D36)</f>
        <v/>
      </c>
      <c r="AG36" s="175" t="str">
        <f>IF(ISBLANK('P4.Robusto'!D74),"",'P4.Robusto'!D74)</f>
        <v/>
      </c>
      <c r="AH36" s="125"/>
      <c r="AI36" s="38"/>
      <c r="AJ36" s="38"/>
      <c r="AK36" s="38"/>
    </row>
    <row r="37" spans="1:37" ht="20.5">
      <c r="A37" s="38"/>
      <c r="B37" s="173" t="str">
        <f>IF( ISBLANK('03.Muestra'!$C26),"",'03.Muestra'!$C26)</f>
        <v/>
      </c>
      <c r="C37" s="174" t="str">
        <f>IF( ISBLANK('03.Muestra'!$E26),"",'03.Muestra'!$E26)</f>
        <v/>
      </c>
      <c r="D37" s="175" t="str">
        <f>IF(ISBLANK('P1.Perceptible'!D37),"",'P1.Perceptible'!D37)</f>
        <v/>
      </c>
      <c r="E37" s="175" t="str">
        <f>IF(ISBLANK('P1.Perceptible'!D75),"",'P1.Perceptible'!D75)</f>
        <v/>
      </c>
      <c r="F37" s="175" t="str">
        <f>IF(ISBLANK('P1.Perceptible'!D113),"",'P1.Perceptible'!D113)</f>
        <v/>
      </c>
      <c r="G37" s="175" t="str">
        <f>IF(ISBLANK('P1.Perceptible'!D151),"",'P1.Perceptible'!D151)</f>
        <v/>
      </c>
      <c r="H37" s="175" t="str">
        <f>IF(ISBLANK('P1.Perceptible'!D265),"",'P1.Perceptible'!D265)</f>
        <v/>
      </c>
      <c r="I37" s="175" t="str">
        <f>IF(ISBLANK('P1.Perceptible'!D303),"",'P1.Perceptible'!D303)</f>
        <v/>
      </c>
      <c r="J37" s="175" t="str">
        <f>IF(ISBLANK('P1.Perceptible'!D341),"",'P1.Perceptible'!D341)</f>
        <v/>
      </c>
      <c r="K37" s="175" t="str">
        <f>IF(ISBLANK('P1.Perceptible'!D455),"",'P1.Perceptible'!D455)</f>
        <v/>
      </c>
      <c r="L37" s="175" t="str">
        <f>IF(ISBLANK('P1.Perceptible'!D493),"",'P1.Perceptible'!D493)</f>
        <v/>
      </c>
      <c r="M37" s="175" t="str">
        <f>IF(ISBLANK('P2.Operable'!D37),"",'P2.Operable'!D37)</f>
        <v/>
      </c>
      <c r="N37" s="175" t="str">
        <f>IF(ISBLANK('P2.Operable'!D75),"",'P2.Operable'!D75)</f>
        <v/>
      </c>
      <c r="O37" s="175" t="str">
        <f>IF(ISBLANK('P2.Operable'!D113),"",'P2.Operable'!D113)</f>
        <v/>
      </c>
      <c r="P37" s="175" t="str">
        <f>IF(ISBLANK('P2.Operable'!D151),"",'P2.Operable'!D151)</f>
        <v/>
      </c>
      <c r="Q37" s="175" t="str">
        <f>IF(ISBLANK('P2.Operable'!D189),"",'P2.Operable'!D189)</f>
        <v/>
      </c>
      <c r="R37" s="175" t="str">
        <f>IF(ISBLANK('P2.Operable'!D227),"",'P2.Operable'!D227)</f>
        <v/>
      </c>
      <c r="S37" s="175" t="str">
        <f>IF(ISBLANK('P2.Operable'!D265),"",'P2.Operable'!D265)</f>
        <v/>
      </c>
      <c r="T37" s="175" t="str">
        <f>IF(ISBLANK('P2.Operable'!D303),"",'P2.Operable'!D303)</f>
        <v/>
      </c>
      <c r="U37" s="175" t="str">
        <f>IF(ISBLANK('P2.Operable'!D341),"",'P2.Operable'!D341)</f>
        <v/>
      </c>
      <c r="V37" s="175" t="str">
        <f>IF(ISBLANK('P2.Operable'!D379),"",'P2.Operable'!D379)</f>
        <v/>
      </c>
      <c r="W37" s="175" t="str">
        <f>IF(ISBLANK('P2.Operable'!D531),"",'P2.Operable'!D531)</f>
        <v/>
      </c>
      <c r="X37" s="175" t="str">
        <f>IF(ISBLANK('P2.Operable'!D569),"",'P2.Operable'!D569)</f>
        <v/>
      </c>
      <c r="Y37" s="175" t="str">
        <f>IF(ISBLANK('P2.Operable'!D607),"",'P2.Operable'!D607)</f>
        <v/>
      </c>
      <c r="Z37" s="175" t="str">
        <f>IF(ISBLANK('P2.Operable'!D645),"",'P2.Operable'!D645)</f>
        <v/>
      </c>
      <c r="AA37" s="175" t="str">
        <f>IF(ISBLANK('P3.Comprensible'!D37),"",'P3.Comprensible'!D37)</f>
        <v/>
      </c>
      <c r="AB37" s="175" t="str">
        <f>IF(ISBLANK('P3.Comprensible'!D113),"",'P3.Comprensible'!D113)</f>
        <v/>
      </c>
      <c r="AC37" s="175" t="str">
        <f>IF(ISBLANK('P3.Comprensible'!D151),"",'P3.Comprensible'!D151)</f>
        <v/>
      </c>
      <c r="AD37" s="175" t="str">
        <f>IF(ISBLANK('P3.Comprensible'!D265),"",'P3.Comprensible'!D265)</f>
        <v/>
      </c>
      <c r="AE37" s="175" t="str">
        <f>IF(ISBLANK('P3.Comprensible'!D303),"",'P3.Comprensible'!D303)</f>
        <v/>
      </c>
      <c r="AF37" s="175" t="str">
        <f>IF(ISBLANK('P4.Robusto'!D37),"",'P4.Robusto'!D37)</f>
        <v/>
      </c>
      <c r="AG37" s="175" t="str">
        <f>IF(ISBLANK('P4.Robusto'!D75),"",'P4.Robusto'!D75)</f>
        <v/>
      </c>
      <c r="AH37" s="125"/>
      <c r="AI37" s="38"/>
      <c r="AJ37" s="38"/>
      <c r="AK37" s="38"/>
    </row>
    <row r="38" spans="1:37" ht="20.5">
      <c r="A38" s="38"/>
      <c r="B38" s="173" t="str">
        <f>IF( ISBLANK('03.Muestra'!$C27),"",'03.Muestra'!$C27)</f>
        <v/>
      </c>
      <c r="C38" s="174" t="str">
        <f>IF( ISBLANK('03.Muestra'!$E27),"",'03.Muestra'!$E27)</f>
        <v/>
      </c>
      <c r="D38" s="175" t="str">
        <f>IF(ISBLANK('P1.Perceptible'!D38),"",'P1.Perceptible'!D38)</f>
        <v/>
      </c>
      <c r="E38" s="175" t="str">
        <f>IF(ISBLANK('P1.Perceptible'!D76),"",'P1.Perceptible'!D76)</f>
        <v/>
      </c>
      <c r="F38" s="175" t="str">
        <f>IF(ISBLANK('P1.Perceptible'!D114),"",'P1.Perceptible'!D114)</f>
        <v/>
      </c>
      <c r="G38" s="175" t="str">
        <f>IF(ISBLANK('P1.Perceptible'!D152),"",'P1.Perceptible'!D152)</f>
        <v/>
      </c>
      <c r="H38" s="175" t="str">
        <f>IF(ISBLANK('P1.Perceptible'!D266),"",'P1.Perceptible'!D266)</f>
        <v/>
      </c>
      <c r="I38" s="175" t="str">
        <f>IF(ISBLANK('P1.Perceptible'!D304),"",'P1.Perceptible'!D304)</f>
        <v/>
      </c>
      <c r="J38" s="175" t="str">
        <f>IF(ISBLANK('P1.Perceptible'!D342),"",'P1.Perceptible'!D342)</f>
        <v/>
      </c>
      <c r="K38" s="175" t="str">
        <f>IF(ISBLANK('P1.Perceptible'!D456),"",'P1.Perceptible'!D456)</f>
        <v/>
      </c>
      <c r="L38" s="175" t="str">
        <f>IF(ISBLANK('P1.Perceptible'!D494),"",'P1.Perceptible'!D494)</f>
        <v/>
      </c>
      <c r="M38" s="175" t="str">
        <f>IF(ISBLANK('P2.Operable'!D38),"",'P2.Operable'!D38)</f>
        <v/>
      </c>
      <c r="N38" s="175" t="str">
        <f>IF(ISBLANK('P2.Operable'!D76),"",'P2.Operable'!D76)</f>
        <v/>
      </c>
      <c r="O38" s="175" t="str">
        <f>IF(ISBLANK('P2.Operable'!D114),"",'P2.Operable'!D114)</f>
        <v/>
      </c>
      <c r="P38" s="175" t="str">
        <f>IF(ISBLANK('P2.Operable'!D152),"",'P2.Operable'!D152)</f>
        <v/>
      </c>
      <c r="Q38" s="175" t="str">
        <f>IF(ISBLANK('P2.Operable'!D190),"",'P2.Operable'!D190)</f>
        <v/>
      </c>
      <c r="R38" s="175" t="str">
        <f>IF(ISBLANK('P2.Operable'!D228),"",'P2.Operable'!D228)</f>
        <v/>
      </c>
      <c r="S38" s="175" t="str">
        <f>IF(ISBLANK('P2.Operable'!D266),"",'P2.Operable'!D266)</f>
        <v/>
      </c>
      <c r="T38" s="175" t="str">
        <f>IF(ISBLANK('P2.Operable'!D304),"",'P2.Operable'!D304)</f>
        <v/>
      </c>
      <c r="U38" s="175" t="str">
        <f>IF(ISBLANK('P2.Operable'!D342),"",'P2.Operable'!D342)</f>
        <v/>
      </c>
      <c r="V38" s="175" t="str">
        <f>IF(ISBLANK('P2.Operable'!D380),"",'P2.Operable'!D380)</f>
        <v/>
      </c>
      <c r="W38" s="175" t="str">
        <f>IF(ISBLANK('P2.Operable'!D532),"",'P2.Operable'!D532)</f>
        <v/>
      </c>
      <c r="X38" s="175" t="str">
        <f>IF(ISBLANK('P2.Operable'!D570),"",'P2.Operable'!D570)</f>
        <v/>
      </c>
      <c r="Y38" s="175" t="str">
        <f>IF(ISBLANK('P2.Operable'!D608),"",'P2.Operable'!D608)</f>
        <v/>
      </c>
      <c r="Z38" s="175" t="str">
        <f>IF(ISBLANK('P2.Operable'!D646),"",'P2.Operable'!D646)</f>
        <v/>
      </c>
      <c r="AA38" s="175" t="str">
        <f>IF(ISBLANK('P3.Comprensible'!D38),"",'P3.Comprensible'!D38)</f>
        <v/>
      </c>
      <c r="AB38" s="175" t="str">
        <f>IF(ISBLANK('P3.Comprensible'!D114),"",'P3.Comprensible'!D114)</f>
        <v/>
      </c>
      <c r="AC38" s="175" t="str">
        <f>IF(ISBLANK('P3.Comprensible'!D152),"",'P3.Comprensible'!D152)</f>
        <v/>
      </c>
      <c r="AD38" s="175" t="str">
        <f>IF(ISBLANK('P3.Comprensible'!D266),"",'P3.Comprensible'!D266)</f>
        <v/>
      </c>
      <c r="AE38" s="175" t="str">
        <f>IF(ISBLANK('P3.Comprensible'!D304),"",'P3.Comprensible'!D304)</f>
        <v/>
      </c>
      <c r="AF38" s="175" t="str">
        <f>IF(ISBLANK('P4.Robusto'!D38),"",'P4.Robusto'!D38)</f>
        <v/>
      </c>
      <c r="AG38" s="175" t="str">
        <f>IF(ISBLANK('P4.Robusto'!D76),"",'P4.Robusto'!D76)</f>
        <v/>
      </c>
      <c r="AH38" s="125"/>
      <c r="AI38" s="38"/>
      <c r="AJ38" s="38"/>
      <c r="AK38" s="38"/>
    </row>
    <row r="39" spans="1:37" ht="20.5">
      <c r="A39" s="38"/>
      <c r="B39" s="173" t="str">
        <f>IF( ISBLANK('03.Muestra'!$C28),"",'03.Muestra'!$C28)</f>
        <v/>
      </c>
      <c r="C39" s="174" t="str">
        <f>IF( ISBLANK('03.Muestra'!$E28),"",'03.Muestra'!$E28)</f>
        <v/>
      </c>
      <c r="D39" s="175" t="str">
        <f>IF(ISBLANK('P1.Perceptible'!D39),"",'P1.Perceptible'!D39)</f>
        <v/>
      </c>
      <c r="E39" s="175" t="str">
        <f>IF(ISBLANK('P1.Perceptible'!D77),"",'P1.Perceptible'!D77)</f>
        <v/>
      </c>
      <c r="F39" s="175" t="str">
        <f>IF(ISBLANK('P1.Perceptible'!D115),"",'P1.Perceptible'!D115)</f>
        <v/>
      </c>
      <c r="G39" s="175" t="str">
        <f>IF(ISBLANK('P1.Perceptible'!D153),"",'P1.Perceptible'!D153)</f>
        <v/>
      </c>
      <c r="H39" s="175" t="str">
        <f>IF(ISBLANK('P1.Perceptible'!D267),"",'P1.Perceptible'!D267)</f>
        <v/>
      </c>
      <c r="I39" s="175" t="str">
        <f>IF(ISBLANK('P1.Perceptible'!D305),"",'P1.Perceptible'!D305)</f>
        <v/>
      </c>
      <c r="J39" s="175" t="str">
        <f>IF(ISBLANK('P1.Perceptible'!D343),"",'P1.Perceptible'!D343)</f>
        <v/>
      </c>
      <c r="K39" s="175" t="str">
        <f>IF(ISBLANK('P1.Perceptible'!D457),"",'P1.Perceptible'!D457)</f>
        <v/>
      </c>
      <c r="L39" s="175" t="str">
        <f>IF(ISBLANK('P1.Perceptible'!D495),"",'P1.Perceptible'!D495)</f>
        <v/>
      </c>
      <c r="M39" s="175" t="str">
        <f>IF(ISBLANK('P2.Operable'!D39),"",'P2.Operable'!D39)</f>
        <v/>
      </c>
      <c r="N39" s="175" t="str">
        <f>IF(ISBLANK('P2.Operable'!D77),"",'P2.Operable'!D77)</f>
        <v/>
      </c>
      <c r="O39" s="175" t="str">
        <f>IF(ISBLANK('P2.Operable'!D115),"",'P2.Operable'!D115)</f>
        <v/>
      </c>
      <c r="P39" s="175" t="str">
        <f>IF(ISBLANK('P2.Operable'!D153),"",'P2.Operable'!D153)</f>
        <v/>
      </c>
      <c r="Q39" s="175" t="str">
        <f>IF(ISBLANK('P2.Operable'!D191),"",'P2.Operable'!D191)</f>
        <v/>
      </c>
      <c r="R39" s="175" t="str">
        <f>IF(ISBLANK('P2.Operable'!D229),"",'P2.Operable'!D229)</f>
        <v/>
      </c>
      <c r="S39" s="175" t="str">
        <f>IF(ISBLANK('P2.Operable'!D267),"",'P2.Operable'!D267)</f>
        <v/>
      </c>
      <c r="T39" s="175" t="str">
        <f>IF(ISBLANK('P2.Operable'!D305),"",'P2.Operable'!D305)</f>
        <v/>
      </c>
      <c r="U39" s="175" t="str">
        <f>IF(ISBLANK('P2.Operable'!D343),"",'P2.Operable'!D343)</f>
        <v/>
      </c>
      <c r="V39" s="175" t="str">
        <f>IF(ISBLANK('P2.Operable'!D381),"",'P2.Operable'!D381)</f>
        <v/>
      </c>
      <c r="W39" s="175" t="str">
        <f>IF(ISBLANK('P2.Operable'!D533),"",'P2.Operable'!D533)</f>
        <v/>
      </c>
      <c r="X39" s="175" t="str">
        <f>IF(ISBLANK('P2.Operable'!D571),"",'P2.Operable'!D571)</f>
        <v/>
      </c>
      <c r="Y39" s="175" t="str">
        <f>IF(ISBLANK('P2.Operable'!D609),"",'P2.Operable'!D609)</f>
        <v/>
      </c>
      <c r="Z39" s="175" t="str">
        <f>IF(ISBLANK('P2.Operable'!D647),"",'P2.Operable'!D647)</f>
        <v/>
      </c>
      <c r="AA39" s="175" t="str">
        <f>IF(ISBLANK('P3.Comprensible'!D39),"",'P3.Comprensible'!D39)</f>
        <v/>
      </c>
      <c r="AB39" s="175" t="str">
        <f>IF(ISBLANK('P3.Comprensible'!D115),"",'P3.Comprensible'!D115)</f>
        <v/>
      </c>
      <c r="AC39" s="175" t="str">
        <f>IF(ISBLANK('P3.Comprensible'!D153),"",'P3.Comprensible'!D153)</f>
        <v/>
      </c>
      <c r="AD39" s="175" t="str">
        <f>IF(ISBLANK('P3.Comprensible'!D267),"",'P3.Comprensible'!D267)</f>
        <v/>
      </c>
      <c r="AE39" s="175" t="str">
        <f>IF(ISBLANK('P3.Comprensible'!D305),"",'P3.Comprensible'!D305)</f>
        <v/>
      </c>
      <c r="AF39" s="175" t="str">
        <f>IF(ISBLANK('P4.Robusto'!D39),"",'P4.Robusto'!D39)</f>
        <v/>
      </c>
      <c r="AG39" s="175" t="str">
        <f>IF(ISBLANK('P4.Robusto'!D77),"",'P4.Robusto'!D77)</f>
        <v/>
      </c>
      <c r="AH39" s="125"/>
      <c r="AI39" s="38"/>
      <c r="AJ39" s="38"/>
      <c r="AK39" s="38"/>
    </row>
    <row r="40" spans="1:37" ht="20.5">
      <c r="A40" s="38"/>
      <c r="B40" s="173" t="str">
        <f>IF( ISBLANK('03.Muestra'!$C29),"",'03.Muestra'!$C29)</f>
        <v/>
      </c>
      <c r="C40" s="174" t="str">
        <f>IF( ISBLANK('03.Muestra'!$E29),"",'03.Muestra'!$E29)</f>
        <v/>
      </c>
      <c r="D40" s="175" t="str">
        <f>IF(ISBLANK('P1.Perceptible'!D40),"",'P1.Perceptible'!D40)</f>
        <v/>
      </c>
      <c r="E40" s="175" t="str">
        <f>IF(ISBLANK('P1.Perceptible'!D78),"",'P1.Perceptible'!D78)</f>
        <v/>
      </c>
      <c r="F40" s="175" t="str">
        <f>IF(ISBLANK('P1.Perceptible'!D116),"",'P1.Perceptible'!D116)</f>
        <v/>
      </c>
      <c r="G40" s="175" t="str">
        <f>IF(ISBLANK('P1.Perceptible'!D154),"",'P1.Perceptible'!D154)</f>
        <v/>
      </c>
      <c r="H40" s="175" t="str">
        <f>IF(ISBLANK('P1.Perceptible'!D268),"",'P1.Perceptible'!D268)</f>
        <v/>
      </c>
      <c r="I40" s="175" t="str">
        <f>IF(ISBLANK('P1.Perceptible'!D306),"",'P1.Perceptible'!D306)</f>
        <v/>
      </c>
      <c r="J40" s="175" t="str">
        <f>IF(ISBLANK('P1.Perceptible'!D344),"",'P1.Perceptible'!D344)</f>
        <v/>
      </c>
      <c r="K40" s="175" t="str">
        <f>IF(ISBLANK('P1.Perceptible'!D458),"",'P1.Perceptible'!D458)</f>
        <v/>
      </c>
      <c r="L40" s="175" t="str">
        <f>IF(ISBLANK('P1.Perceptible'!D496),"",'P1.Perceptible'!D496)</f>
        <v/>
      </c>
      <c r="M40" s="175" t="str">
        <f>IF(ISBLANK('P2.Operable'!D40),"",'P2.Operable'!D40)</f>
        <v/>
      </c>
      <c r="N40" s="175" t="str">
        <f>IF(ISBLANK('P2.Operable'!D78),"",'P2.Operable'!D78)</f>
        <v/>
      </c>
      <c r="O40" s="175" t="str">
        <f>IF(ISBLANK('P2.Operable'!D116),"",'P2.Operable'!D116)</f>
        <v/>
      </c>
      <c r="P40" s="175" t="str">
        <f>IF(ISBLANK('P2.Operable'!D154),"",'P2.Operable'!D154)</f>
        <v/>
      </c>
      <c r="Q40" s="175" t="str">
        <f>IF(ISBLANK('P2.Operable'!D192),"",'P2.Operable'!D192)</f>
        <v/>
      </c>
      <c r="R40" s="175" t="str">
        <f>IF(ISBLANK('P2.Operable'!D230),"",'P2.Operable'!D230)</f>
        <v/>
      </c>
      <c r="S40" s="175" t="str">
        <f>IF(ISBLANK('P2.Operable'!D268),"",'P2.Operable'!D268)</f>
        <v/>
      </c>
      <c r="T40" s="175" t="str">
        <f>IF(ISBLANK('P2.Operable'!D306),"",'P2.Operable'!D306)</f>
        <v/>
      </c>
      <c r="U40" s="175" t="str">
        <f>IF(ISBLANK('P2.Operable'!D344),"",'P2.Operable'!D344)</f>
        <v/>
      </c>
      <c r="V40" s="175" t="str">
        <f>IF(ISBLANK('P2.Operable'!D382),"",'P2.Operable'!D382)</f>
        <v/>
      </c>
      <c r="W40" s="175" t="str">
        <f>IF(ISBLANK('P2.Operable'!D534),"",'P2.Operable'!D534)</f>
        <v/>
      </c>
      <c r="X40" s="175" t="str">
        <f>IF(ISBLANK('P2.Operable'!D572),"",'P2.Operable'!D572)</f>
        <v/>
      </c>
      <c r="Y40" s="175" t="str">
        <f>IF(ISBLANK('P2.Operable'!D610),"",'P2.Operable'!D610)</f>
        <v/>
      </c>
      <c r="Z40" s="175" t="str">
        <f>IF(ISBLANK('P2.Operable'!D648),"",'P2.Operable'!D648)</f>
        <v/>
      </c>
      <c r="AA40" s="175" t="str">
        <f>IF(ISBLANK('P3.Comprensible'!D40),"",'P3.Comprensible'!D40)</f>
        <v/>
      </c>
      <c r="AB40" s="175" t="str">
        <f>IF(ISBLANK('P3.Comprensible'!D116),"",'P3.Comprensible'!D116)</f>
        <v/>
      </c>
      <c r="AC40" s="175" t="str">
        <f>IF(ISBLANK('P3.Comprensible'!D154),"",'P3.Comprensible'!D154)</f>
        <v/>
      </c>
      <c r="AD40" s="175" t="str">
        <f>IF(ISBLANK('P3.Comprensible'!D268),"",'P3.Comprensible'!D268)</f>
        <v/>
      </c>
      <c r="AE40" s="175" t="str">
        <f>IF(ISBLANK('P3.Comprensible'!D306),"",'P3.Comprensible'!D306)</f>
        <v/>
      </c>
      <c r="AF40" s="175" t="str">
        <f>IF(ISBLANK('P4.Robusto'!D40),"",'P4.Robusto'!D40)</f>
        <v/>
      </c>
      <c r="AG40" s="175" t="str">
        <f>IF(ISBLANK('P4.Robusto'!D78),"",'P4.Robusto'!D78)</f>
        <v/>
      </c>
      <c r="AH40" s="125"/>
      <c r="AI40" s="38"/>
      <c r="AJ40" s="38"/>
      <c r="AK40" s="38"/>
    </row>
    <row r="41" spans="1:37" ht="20.5">
      <c r="A41" s="38"/>
      <c r="B41" s="173" t="str">
        <f>IF( ISBLANK('03.Muestra'!$C30),"",'03.Muestra'!$C30)</f>
        <v/>
      </c>
      <c r="C41" s="174" t="str">
        <f>IF( ISBLANK('03.Muestra'!$E30),"",'03.Muestra'!$E30)</f>
        <v/>
      </c>
      <c r="D41" s="175" t="str">
        <f>IF(ISBLANK('P1.Perceptible'!D41),"",'P1.Perceptible'!D41)</f>
        <v/>
      </c>
      <c r="E41" s="175" t="str">
        <f>IF(ISBLANK('P1.Perceptible'!D79),"",'P1.Perceptible'!D79)</f>
        <v/>
      </c>
      <c r="F41" s="175" t="str">
        <f>IF(ISBLANK('P1.Perceptible'!D117),"",'P1.Perceptible'!D117)</f>
        <v/>
      </c>
      <c r="G41" s="175" t="str">
        <f>IF(ISBLANK('P1.Perceptible'!D155),"",'P1.Perceptible'!D155)</f>
        <v/>
      </c>
      <c r="H41" s="175" t="str">
        <f>IF(ISBLANK('P1.Perceptible'!D269),"",'P1.Perceptible'!D269)</f>
        <v/>
      </c>
      <c r="I41" s="175" t="str">
        <f>IF(ISBLANK('P1.Perceptible'!D307),"",'P1.Perceptible'!D307)</f>
        <v/>
      </c>
      <c r="J41" s="175" t="str">
        <f>IF(ISBLANK('P1.Perceptible'!D345),"",'P1.Perceptible'!D345)</f>
        <v/>
      </c>
      <c r="K41" s="175" t="str">
        <f>IF(ISBLANK('P1.Perceptible'!D459),"",'P1.Perceptible'!D459)</f>
        <v/>
      </c>
      <c r="L41" s="175" t="str">
        <f>IF(ISBLANK('P1.Perceptible'!D497),"",'P1.Perceptible'!D497)</f>
        <v/>
      </c>
      <c r="M41" s="175" t="str">
        <f>IF(ISBLANK('P2.Operable'!D41),"",'P2.Operable'!D41)</f>
        <v/>
      </c>
      <c r="N41" s="175" t="str">
        <f>IF(ISBLANK('P2.Operable'!D79),"",'P2.Operable'!D79)</f>
        <v/>
      </c>
      <c r="O41" s="175" t="str">
        <f>IF(ISBLANK('P2.Operable'!D117),"",'P2.Operable'!D117)</f>
        <v/>
      </c>
      <c r="P41" s="175" t="str">
        <f>IF(ISBLANK('P2.Operable'!D155),"",'P2.Operable'!D155)</f>
        <v/>
      </c>
      <c r="Q41" s="175" t="str">
        <f>IF(ISBLANK('P2.Operable'!D193),"",'P2.Operable'!D193)</f>
        <v/>
      </c>
      <c r="R41" s="175" t="str">
        <f>IF(ISBLANK('P2.Operable'!D231),"",'P2.Operable'!D231)</f>
        <v/>
      </c>
      <c r="S41" s="175" t="str">
        <f>IF(ISBLANK('P2.Operable'!D269),"",'P2.Operable'!D269)</f>
        <v/>
      </c>
      <c r="T41" s="175" t="str">
        <f>IF(ISBLANK('P2.Operable'!D307),"",'P2.Operable'!D307)</f>
        <v/>
      </c>
      <c r="U41" s="175" t="str">
        <f>IF(ISBLANK('P2.Operable'!D345),"",'P2.Operable'!D345)</f>
        <v/>
      </c>
      <c r="V41" s="175" t="str">
        <f>IF(ISBLANK('P2.Operable'!D383),"",'P2.Operable'!D383)</f>
        <v/>
      </c>
      <c r="W41" s="175" t="str">
        <f>IF(ISBLANK('P2.Operable'!D535),"",'P2.Operable'!D535)</f>
        <v/>
      </c>
      <c r="X41" s="175" t="str">
        <f>IF(ISBLANK('P2.Operable'!D573),"",'P2.Operable'!D573)</f>
        <v/>
      </c>
      <c r="Y41" s="175" t="str">
        <f>IF(ISBLANK('P2.Operable'!D611),"",'P2.Operable'!D611)</f>
        <v/>
      </c>
      <c r="Z41" s="175" t="str">
        <f>IF(ISBLANK('P2.Operable'!D649),"",'P2.Operable'!D649)</f>
        <v/>
      </c>
      <c r="AA41" s="175" t="str">
        <f>IF(ISBLANK('P3.Comprensible'!D41),"",'P3.Comprensible'!D41)</f>
        <v/>
      </c>
      <c r="AB41" s="175" t="str">
        <f>IF(ISBLANK('P3.Comprensible'!D117),"",'P3.Comprensible'!D117)</f>
        <v/>
      </c>
      <c r="AC41" s="175" t="str">
        <f>IF(ISBLANK('P3.Comprensible'!D155),"",'P3.Comprensible'!D155)</f>
        <v/>
      </c>
      <c r="AD41" s="175" t="str">
        <f>IF(ISBLANK('P3.Comprensible'!D269),"",'P3.Comprensible'!D269)</f>
        <v/>
      </c>
      <c r="AE41" s="175" t="str">
        <f>IF(ISBLANK('P3.Comprensible'!D307),"",'P3.Comprensible'!D307)</f>
        <v/>
      </c>
      <c r="AF41" s="175" t="str">
        <f>IF(ISBLANK('P4.Robusto'!D41),"",'P4.Robusto'!D41)</f>
        <v/>
      </c>
      <c r="AG41" s="175" t="str">
        <f>IF(ISBLANK('P4.Robusto'!D79),"",'P4.Robusto'!D79)</f>
        <v/>
      </c>
      <c r="AH41" s="125"/>
      <c r="AI41" s="38"/>
      <c r="AJ41" s="38"/>
      <c r="AK41" s="38"/>
    </row>
    <row r="42" spans="1:37" ht="20.5">
      <c r="A42" s="38"/>
      <c r="B42" s="173" t="str">
        <f>IF( ISBLANK('03.Muestra'!$C31),"",'03.Muestra'!$C31)</f>
        <v/>
      </c>
      <c r="C42" s="174" t="str">
        <f>IF( ISBLANK('03.Muestra'!$E31),"",'03.Muestra'!$E31)</f>
        <v/>
      </c>
      <c r="D42" s="175" t="str">
        <f>IF(ISBLANK('P1.Perceptible'!D42),"",'P1.Perceptible'!D42)</f>
        <v/>
      </c>
      <c r="E42" s="175" t="str">
        <f>IF(ISBLANK('P1.Perceptible'!D80),"",'P1.Perceptible'!D80)</f>
        <v/>
      </c>
      <c r="F42" s="175" t="str">
        <f>IF(ISBLANK('P1.Perceptible'!D118),"",'P1.Perceptible'!D118)</f>
        <v/>
      </c>
      <c r="G42" s="175" t="str">
        <f>IF(ISBLANK('P1.Perceptible'!D156),"",'P1.Perceptible'!D156)</f>
        <v/>
      </c>
      <c r="H42" s="175" t="str">
        <f>IF(ISBLANK('P1.Perceptible'!D270),"",'P1.Perceptible'!D270)</f>
        <v/>
      </c>
      <c r="I42" s="175" t="str">
        <f>IF(ISBLANK('P1.Perceptible'!D308),"",'P1.Perceptible'!D308)</f>
        <v/>
      </c>
      <c r="J42" s="175" t="str">
        <f>IF(ISBLANK('P1.Perceptible'!D346),"",'P1.Perceptible'!D346)</f>
        <v/>
      </c>
      <c r="K42" s="175" t="str">
        <f>IF(ISBLANK('P1.Perceptible'!D460),"",'P1.Perceptible'!D460)</f>
        <v/>
      </c>
      <c r="L42" s="175" t="str">
        <f>IF(ISBLANK('P1.Perceptible'!D498),"",'P1.Perceptible'!D498)</f>
        <v/>
      </c>
      <c r="M42" s="175" t="str">
        <f>IF(ISBLANK('P2.Operable'!D42),"",'P2.Operable'!D42)</f>
        <v/>
      </c>
      <c r="N42" s="175" t="str">
        <f>IF(ISBLANK('P2.Operable'!D80),"",'P2.Operable'!D80)</f>
        <v/>
      </c>
      <c r="O42" s="175" t="str">
        <f>IF(ISBLANK('P2.Operable'!D118),"",'P2.Operable'!D118)</f>
        <v/>
      </c>
      <c r="P42" s="175" t="str">
        <f>IF(ISBLANK('P2.Operable'!D156),"",'P2.Operable'!D156)</f>
        <v/>
      </c>
      <c r="Q42" s="175" t="str">
        <f>IF(ISBLANK('P2.Operable'!D194),"",'P2.Operable'!D194)</f>
        <v/>
      </c>
      <c r="R42" s="175" t="str">
        <f>IF(ISBLANK('P2.Operable'!D232),"",'P2.Operable'!D232)</f>
        <v/>
      </c>
      <c r="S42" s="175" t="str">
        <f>IF(ISBLANK('P2.Operable'!D270),"",'P2.Operable'!D270)</f>
        <v/>
      </c>
      <c r="T42" s="175" t="str">
        <f>IF(ISBLANK('P2.Operable'!D308),"",'P2.Operable'!D308)</f>
        <v/>
      </c>
      <c r="U42" s="175" t="str">
        <f>IF(ISBLANK('P2.Operable'!D346),"",'P2.Operable'!D346)</f>
        <v/>
      </c>
      <c r="V42" s="175" t="str">
        <f>IF(ISBLANK('P2.Operable'!D384),"",'P2.Operable'!D384)</f>
        <v/>
      </c>
      <c r="W42" s="175" t="str">
        <f>IF(ISBLANK('P2.Operable'!D536),"",'P2.Operable'!D536)</f>
        <v/>
      </c>
      <c r="X42" s="175" t="str">
        <f>IF(ISBLANK('P2.Operable'!D574),"",'P2.Operable'!D574)</f>
        <v/>
      </c>
      <c r="Y42" s="175" t="str">
        <f>IF(ISBLANK('P2.Operable'!D612),"",'P2.Operable'!D612)</f>
        <v/>
      </c>
      <c r="Z42" s="175" t="str">
        <f>IF(ISBLANK('P2.Operable'!D650),"",'P2.Operable'!D650)</f>
        <v/>
      </c>
      <c r="AA42" s="175" t="str">
        <f>IF(ISBLANK('P3.Comprensible'!D42),"",'P3.Comprensible'!D42)</f>
        <v/>
      </c>
      <c r="AB42" s="175" t="str">
        <f>IF(ISBLANK('P3.Comprensible'!D118),"",'P3.Comprensible'!D118)</f>
        <v/>
      </c>
      <c r="AC42" s="175" t="str">
        <f>IF(ISBLANK('P3.Comprensible'!D156),"",'P3.Comprensible'!D156)</f>
        <v/>
      </c>
      <c r="AD42" s="175" t="str">
        <f>IF(ISBLANK('P3.Comprensible'!D270),"",'P3.Comprensible'!D270)</f>
        <v/>
      </c>
      <c r="AE42" s="175" t="str">
        <f>IF(ISBLANK('P3.Comprensible'!D308),"",'P3.Comprensible'!D308)</f>
        <v/>
      </c>
      <c r="AF42" s="175" t="str">
        <f>IF(ISBLANK('P4.Robusto'!D42),"",'P4.Robusto'!D42)</f>
        <v/>
      </c>
      <c r="AG42" s="175" t="str">
        <f>IF(ISBLANK('P4.Robusto'!D80),"",'P4.Robusto'!D80)</f>
        <v/>
      </c>
      <c r="AH42" s="125"/>
      <c r="AI42" s="38"/>
      <c r="AJ42" s="38"/>
      <c r="AK42" s="38"/>
    </row>
    <row r="43" spans="1:37" ht="20.5">
      <c r="A43" s="38"/>
      <c r="B43" s="173" t="str">
        <f>IF( ISBLANK('03.Muestra'!$C32),"",'03.Muestra'!$C32)</f>
        <v/>
      </c>
      <c r="C43" s="174" t="str">
        <f>IF( ISBLANK('03.Muestra'!$E32),"",'03.Muestra'!$E32)</f>
        <v/>
      </c>
      <c r="D43" s="175" t="str">
        <f>IF(ISBLANK('P1.Perceptible'!D43),"",'P1.Perceptible'!D43)</f>
        <v/>
      </c>
      <c r="E43" s="175" t="str">
        <f>IF(ISBLANK('P1.Perceptible'!D81),"",'P1.Perceptible'!D81)</f>
        <v/>
      </c>
      <c r="F43" s="175" t="str">
        <f>IF(ISBLANK('P1.Perceptible'!D119),"",'P1.Perceptible'!D119)</f>
        <v/>
      </c>
      <c r="G43" s="175" t="str">
        <f>IF(ISBLANK('P1.Perceptible'!D157),"",'P1.Perceptible'!D157)</f>
        <v/>
      </c>
      <c r="H43" s="175" t="str">
        <f>IF(ISBLANK('P1.Perceptible'!D271),"",'P1.Perceptible'!D271)</f>
        <v/>
      </c>
      <c r="I43" s="175" t="str">
        <f>IF(ISBLANK('P1.Perceptible'!D309),"",'P1.Perceptible'!D309)</f>
        <v/>
      </c>
      <c r="J43" s="175" t="str">
        <f>IF(ISBLANK('P1.Perceptible'!D347),"",'P1.Perceptible'!D347)</f>
        <v/>
      </c>
      <c r="K43" s="175" t="str">
        <f>IF(ISBLANK('P1.Perceptible'!D461),"",'P1.Perceptible'!D461)</f>
        <v/>
      </c>
      <c r="L43" s="175" t="str">
        <f>IF(ISBLANK('P1.Perceptible'!D499),"",'P1.Perceptible'!D499)</f>
        <v/>
      </c>
      <c r="M43" s="175" t="str">
        <f>IF(ISBLANK('P2.Operable'!D43),"",'P2.Operable'!D43)</f>
        <v/>
      </c>
      <c r="N43" s="175" t="str">
        <f>IF(ISBLANK('P2.Operable'!D81),"",'P2.Operable'!D81)</f>
        <v/>
      </c>
      <c r="O43" s="175" t="str">
        <f>IF(ISBLANK('P2.Operable'!D119),"",'P2.Operable'!D119)</f>
        <v/>
      </c>
      <c r="P43" s="175" t="str">
        <f>IF(ISBLANK('P2.Operable'!D157),"",'P2.Operable'!D157)</f>
        <v/>
      </c>
      <c r="Q43" s="175" t="str">
        <f>IF(ISBLANK('P2.Operable'!D195),"",'P2.Operable'!D195)</f>
        <v/>
      </c>
      <c r="R43" s="175" t="str">
        <f>IF(ISBLANK('P2.Operable'!D233),"",'P2.Operable'!D233)</f>
        <v/>
      </c>
      <c r="S43" s="175" t="str">
        <f>IF(ISBLANK('P2.Operable'!D271),"",'P2.Operable'!D271)</f>
        <v/>
      </c>
      <c r="T43" s="175" t="str">
        <f>IF(ISBLANK('P2.Operable'!D309),"",'P2.Operable'!D309)</f>
        <v/>
      </c>
      <c r="U43" s="175" t="str">
        <f>IF(ISBLANK('P2.Operable'!D347),"",'P2.Operable'!D347)</f>
        <v/>
      </c>
      <c r="V43" s="175" t="str">
        <f>IF(ISBLANK('P2.Operable'!D385),"",'P2.Operable'!D385)</f>
        <v/>
      </c>
      <c r="W43" s="175" t="str">
        <f>IF(ISBLANK('P2.Operable'!D537),"",'P2.Operable'!D537)</f>
        <v/>
      </c>
      <c r="X43" s="175" t="str">
        <f>IF(ISBLANK('P2.Operable'!D575),"",'P2.Operable'!D575)</f>
        <v/>
      </c>
      <c r="Y43" s="175" t="str">
        <f>IF(ISBLANK('P2.Operable'!D613),"",'P2.Operable'!D613)</f>
        <v/>
      </c>
      <c r="Z43" s="175" t="str">
        <f>IF(ISBLANK('P2.Operable'!D651),"",'P2.Operable'!D651)</f>
        <v/>
      </c>
      <c r="AA43" s="175" t="str">
        <f>IF(ISBLANK('P3.Comprensible'!D43),"",'P3.Comprensible'!D43)</f>
        <v/>
      </c>
      <c r="AB43" s="175" t="str">
        <f>IF(ISBLANK('P3.Comprensible'!D119),"",'P3.Comprensible'!D119)</f>
        <v/>
      </c>
      <c r="AC43" s="175" t="str">
        <f>IF(ISBLANK('P3.Comprensible'!D157),"",'P3.Comprensible'!D157)</f>
        <v/>
      </c>
      <c r="AD43" s="175" t="str">
        <f>IF(ISBLANK('P3.Comprensible'!D271),"",'P3.Comprensible'!D271)</f>
        <v/>
      </c>
      <c r="AE43" s="175" t="str">
        <f>IF(ISBLANK('P3.Comprensible'!D309),"",'P3.Comprensible'!D309)</f>
        <v/>
      </c>
      <c r="AF43" s="175" t="str">
        <f>IF(ISBLANK('P4.Robusto'!D43),"",'P4.Robusto'!D43)</f>
        <v/>
      </c>
      <c r="AG43" s="175" t="str">
        <f>IF(ISBLANK('P4.Robusto'!D81),"",'P4.Robusto'!D81)</f>
        <v/>
      </c>
      <c r="AH43" s="125"/>
      <c r="AI43" s="38"/>
      <c r="AJ43" s="38"/>
      <c r="AK43" s="38"/>
    </row>
    <row r="44" spans="1:37" ht="20.5">
      <c r="A44" s="38"/>
      <c r="B44" s="173" t="str">
        <f>IF( ISBLANK('03.Muestra'!$C33),"",'03.Muestra'!$C33)</f>
        <v/>
      </c>
      <c r="C44" s="174" t="str">
        <f>IF( ISBLANK('03.Muestra'!$E33),"",'03.Muestra'!$E33)</f>
        <v/>
      </c>
      <c r="D44" s="175" t="str">
        <f>IF(ISBLANK('P1.Perceptible'!D44),"",'P1.Perceptible'!D44)</f>
        <v/>
      </c>
      <c r="E44" s="175" t="str">
        <f>IF(ISBLANK('P1.Perceptible'!D82),"",'P1.Perceptible'!D82)</f>
        <v/>
      </c>
      <c r="F44" s="175" t="str">
        <f>IF(ISBLANK('P1.Perceptible'!D120),"",'P1.Perceptible'!D120)</f>
        <v/>
      </c>
      <c r="G44" s="175" t="str">
        <f>IF(ISBLANK('P1.Perceptible'!D158),"",'P1.Perceptible'!D158)</f>
        <v/>
      </c>
      <c r="H44" s="175" t="str">
        <f>IF(ISBLANK('P1.Perceptible'!D272),"",'P1.Perceptible'!D272)</f>
        <v/>
      </c>
      <c r="I44" s="175" t="str">
        <f>IF(ISBLANK('P1.Perceptible'!D310),"",'P1.Perceptible'!D310)</f>
        <v/>
      </c>
      <c r="J44" s="175" t="str">
        <f>IF(ISBLANK('P1.Perceptible'!D348),"",'P1.Perceptible'!D348)</f>
        <v/>
      </c>
      <c r="K44" s="175" t="str">
        <f>IF(ISBLANK('P1.Perceptible'!D462),"",'P1.Perceptible'!D462)</f>
        <v/>
      </c>
      <c r="L44" s="175" t="str">
        <f>IF(ISBLANK('P1.Perceptible'!D500),"",'P1.Perceptible'!D500)</f>
        <v/>
      </c>
      <c r="M44" s="175" t="str">
        <f>IF(ISBLANK('P2.Operable'!D44),"",'P2.Operable'!D44)</f>
        <v/>
      </c>
      <c r="N44" s="175" t="str">
        <f>IF(ISBLANK('P2.Operable'!D82),"",'P2.Operable'!D82)</f>
        <v/>
      </c>
      <c r="O44" s="175" t="str">
        <f>IF(ISBLANK('P2.Operable'!D120),"",'P2.Operable'!D120)</f>
        <v/>
      </c>
      <c r="P44" s="175" t="str">
        <f>IF(ISBLANK('P2.Operable'!D158),"",'P2.Operable'!D158)</f>
        <v/>
      </c>
      <c r="Q44" s="175" t="str">
        <f>IF(ISBLANK('P2.Operable'!D196),"",'P2.Operable'!D196)</f>
        <v/>
      </c>
      <c r="R44" s="175" t="str">
        <f>IF(ISBLANK('P2.Operable'!D234),"",'P2.Operable'!D234)</f>
        <v/>
      </c>
      <c r="S44" s="175" t="str">
        <f>IF(ISBLANK('P2.Operable'!D272),"",'P2.Operable'!D272)</f>
        <v/>
      </c>
      <c r="T44" s="175" t="str">
        <f>IF(ISBLANK('P2.Operable'!D310),"",'P2.Operable'!D310)</f>
        <v/>
      </c>
      <c r="U44" s="175" t="str">
        <f>IF(ISBLANK('P2.Operable'!D348),"",'P2.Operable'!D348)</f>
        <v/>
      </c>
      <c r="V44" s="175" t="str">
        <f>IF(ISBLANK('P2.Operable'!D386),"",'P2.Operable'!D386)</f>
        <v/>
      </c>
      <c r="W44" s="175" t="str">
        <f>IF(ISBLANK('P2.Operable'!D538),"",'P2.Operable'!D538)</f>
        <v/>
      </c>
      <c r="X44" s="175" t="str">
        <f>IF(ISBLANK('P2.Operable'!D576),"",'P2.Operable'!D576)</f>
        <v/>
      </c>
      <c r="Y44" s="175" t="str">
        <f>IF(ISBLANK('P2.Operable'!D614),"",'P2.Operable'!D614)</f>
        <v/>
      </c>
      <c r="Z44" s="175" t="str">
        <f>IF(ISBLANK('P2.Operable'!D652),"",'P2.Operable'!D652)</f>
        <v/>
      </c>
      <c r="AA44" s="175" t="str">
        <f>IF(ISBLANK('P3.Comprensible'!D44),"",'P3.Comprensible'!D44)</f>
        <v/>
      </c>
      <c r="AB44" s="175" t="str">
        <f>IF(ISBLANK('P3.Comprensible'!D120),"",'P3.Comprensible'!D120)</f>
        <v/>
      </c>
      <c r="AC44" s="175" t="str">
        <f>IF(ISBLANK('P3.Comprensible'!D158),"",'P3.Comprensible'!D158)</f>
        <v/>
      </c>
      <c r="AD44" s="175" t="str">
        <f>IF(ISBLANK('P3.Comprensible'!D272),"",'P3.Comprensible'!D272)</f>
        <v/>
      </c>
      <c r="AE44" s="175" t="str">
        <f>IF(ISBLANK('P3.Comprensible'!D310),"",'P3.Comprensible'!D310)</f>
        <v/>
      </c>
      <c r="AF44" s="175" t="str">
        <f>IF(ISBLANK('P4.Robusto'!D44),"",'P4.Robusto'!D44)</f>
        <v/>
      </c>
      <c r="AG44" s="175" t="str">
        <f>IF(ISBLANK('P4.Robusto'!D82),"",'P4.Robusto'!D82)</f>
        <v/>
      </c>
      <c r="AH44" s="125"/>
      <c r="AI44" s="38"/>
      <c r="AJ44" s="38"/>
      <c r="AK44" s="38"/>
    </row>
    <row r="45" spans="1:37" ht="20.5">
      <c r="A45" s="38"/>
      <c r="B45" s="173" t="str">
        <f>IF( ISBLANK('03.Muestra'!$C34),"",'03.Muestra'!$C34)</f>
        <v/>
      </c>
      <c r="C45" s="174" t="str">
        <f>IF( ISBLANK('03.Muestra'!$E34),"",'03.Muestra'!$E34)</f>
        <v/>
      </c>
      <c r="D45" s="175" t="str">
        <f>IF(ISBLANK('P1.Perceptible'!D45),"",'P1.Perceptible'!D45)</f>
        <v/>
      </c>
      <c r="E45" s="175" t="str">
        <f>IF(ISBLANK('P1.Perceptible'!D83),"",'P1.Perceptible'!D83)</f>
        <v/>
      </c>
      <c r="F45" s="175" t="str">
        <f>IF(ISBLANK('P1.Perceptible'!D121),"",'P1.Perceptible'!D121)</f>
        <v/>
      </c>
      <c r="G45" s="175" t="str">
        <f>IF(ISBLANK('P1.Perceptible'!D159),"",'P1.Perceptible'!D159)</f>
        <v/>
      </c>
      <c r="H45" s="175" t="str">
        <f>IF(ISBLANK('P1.Perceptible'!D273),"",'P1.Perceptible'!D273)</f>
        <v/>
      </c>
      <c r="I45" s="175" t="str">
        <f>IF(ISBLANK('P1.Perceptible'!D311),"",'P1.Perceptible'!D311)</f>
        <v/>
      </c>
      <c r="J45" s="175" t="str">
        <f>IF(ISBLANK('P1.Perceptible'!D349),"",'P1.Perceptible'!D349)</f>
        <v/>
      </c>
      <c r="K45" s="175" t="str">
        <f>IF(ISBLANK('P1.Perceptible'!D463),"",'P1.Perceptible'!D463)</f>
        <v/>
      </c>
      <c r="L45" s="175" t="str">
        <f>IF(ISBLANK('P1.Perceptible'!D501),"",'P1.Perceptible'!D501)</f>
        <v/>
      </c>
      <c r="M45" s="175" t="str">
        <f>IF(ISBLANK('P2.Operable'!D45),"",'P2.Operable'!D45)</f>
        <v/>
      </c>
      <c r="N45" s="175" t="str">
        <f>IF(ISBLANK('P2.Operable'!D83),"",'P2.Operable'!D83)</f>
        <v/>
      </c>
      <c r="O45" s="175" t="str">
        <f>IF(ISBLANK('P2.Operable'!D121),"",'P2.Operable'!D121)</f>
        <v/>
      </c>
      <c r="P45" s="175" t="str">
        <f>IF(ISBLANK('P2.Operable'!D159),"",'P2.Operable'!D159)</f>
        <v/>
      </c>
      <c r="Q45" s="175" t="str">
        <f>IF(ISBLANK('P2.Operable'!D197),"",'P2.Operable'!D197)</f>
        <v/>
      </c>
      <c r="R45" s="175" t="str">
        <f>IF(ISBLANK('P2.Operable'!D235),"",'P2.Operable'!D235)</f>
        <v/>
      </c>
      <c r="S45" s="175" t="str">
        <f>IF(ISBLANK('P2.Operable'!D273),"",'P2.Operable'!D273)</f>
        <v/>
      </c>
      <c r="T45" s="175" t="str">
        <f>IF(ISBLANK('P2.Operable'!D311),"",'P2.Operable'!D311)</f>
        <v/>
      </c>
      <c r="U45" s="175" t="str">
        <f>IF(ISBLANK('P2.Operable'!D349),"",'P2.Operable'!D349)</f>
        <v/>
      </c>
      <c r="V45" s="175" t="str">
        <f>IF(ISBLANK('P2.Operable'!D387),"",'P2.Operable'!D387)</f>
        <v/>
      </c>
      <c r="W45" s="175" t="str">
        <f>IF(ISBLANK('P2.Operable'!D539),"",'P2.Operable'!D539)</f>
        <v/>
      </c>
      <c r="X45" s="175" t="str">
        <f>IF(ISBLANK('P2.Operable'!D577),"",'P2.Operable'!D577)</f>
        <v/>
      </c>
      <c r="Y45" s="175" t="str">
        <f>IF(ISBLANK('P2.Operable'!D615),"",'P2.Operable'!D615)</f>
        <v/>
      </c>
      <c r="Z45" s="175" t="str">
        <f>IF(ISBLANK('P2.Operable'!D653),"",'P2.Operable'!D653)</f>
        <v/>
      </c>
      <c r="AA45" s="175" t="str">
        <f>IF(ISBLANK('P3.Comprensible'!D45),"",'P3.Comprensible'!D45)</f>
        <v/>
      </c>
      <c r="AB45" s="175" t="str">
        <f>IF(ISBLANK('P3.Comprensible'!D121),"",'P3.Comprensible'!D121)</f>
        <v/>
      </c>
      <c r="AC45" s="175" t="str">
        <f>IF(ISBLANK('P3.Comprensible'!D159),"",'P3.Comprensible'!D159)</f>
        <v/>
      </c>
      <c r="AD45" s="175" t="str">
        <f>IF(ISBLANK('P3.Comprensible'!D273),"",'P3.Comprensible'!D273)</f>
        <v/>
      </c>
      <c r="AE45" s="175" t="str">
        <f>IF(ISBLANK('P3.Comprensible'!D311),"",'P3.Comprensible'!D311)</f>
        <v/>
      </c>
      <c r="AF45" s="175" t="str">
        <f>IF(ISBLANK('P4.Robusto'!D45),"",'P4.Robusto'!D45)</f>
        <v/>
      </c>
      <c r="AG45" s="175" t="str">
        <f>IF(ISBLANK('P4.Robusto'!D83),"",'P4.Robusto'!D83)</f>
        <v/>
      </c>
      <c r="AH45" s="125"/>
      <c r="AI45" s="38"/>
      <c r="AJ45" s="38"/>
      <c r="AK45" s="38"/>
    </row>
    <row r="46" spans="1:37" ht="20.5">
      <c r="A46" s="38"/>
      <c r="B46" s="173" t="str">
        <f>IF( ISBLANK('03.Muestra'!$C35),"",'03.Muestra'!$C35)</f>
        <v/>
      </c>
      <c r="C46" s="174" t="str">
        <f>IF( ISBLANK('03.Muestra'!$E35),"",'03.Muestra'!$E35)</f>
        <v/>
      </c>
      <c r="D46" s="175" t="str">
        <f>IF(ISBLANK('P1.Perceptible'!D46),"",'P1.Perceptible'!D46)</f>
        <v/>
      </c>
      <c r="E46" s="175" t="str">
        <f>IF(ISBLANK('P1.Perceptible'!D84),"",'P1.Perceptible'!D84)</f>
        <v/>
      </c>
      <c r="F46" s="175" t="str">
        <f>IF(ISBLANK('P1.Perceptible'!D122),"",'P1.Perceptible'!D122)</f>
        <v/>
      </c>
      <c r="G46" s="175" t="str">
        <f>IF(ISBLANK('P1.Perceptible'!D160),"",'P1.Perceptible'!D160)</f>
        <v/>
      </c>
      <c r="H46" s="175" t="str">
        <f>IF(ISBLANK('P1.Perceptible'!D274),"",'P1.Perceptible'!D274)</f>
        <v/>
      </c>
      <c r="I46" s="175" t="str">
        <f>IF(ISBLANK('P1.Perceptible'!D312),"",'P1.Perceptible'!D312)</f>
        <v/>
      </c>
      <c r="J46" s="175" t="str">
        <f>IF(ISBLANK('P1.Perceptible'!D350),"",'P1.Perceptible'!D350)</f>
        <v/>
      </c>
      <c r="K46" s="175" t="str">
        <f>IF(ISBLANK('P1.Perceptible'!D464),"",'P1.Perceptible'!D464)</f>
        <v/>
      </c>
      <c r="L46" s="175" t="str">
        <f>IF(ISBLANK('P1.Perceptible'!D502),"",'P1.Perceptible'!D502)</f>
        <v/>
      </c>
      <c r="M46" s="175" t="str">
        <f>IF(ISBLANK('P2.Operable'!D46),"",'P2.Operable'!D46)</f>
        <v/>
      </c>
      <c r="N46" s="175" t="str">
        <f>IF(ISBLANK('P2.Operable'!D84),"",'P2.Operable'!D84)</f>
        <v/>
      </c>
      <c r="O46" s="175" t="str">
        <f>IF(ISBLANK('P2.Operable'!D122),"",'P2.Operable'!D122)</f>
        <v/>
      </c>
      <c r="P46" s="175" t="str">
        <f>IF(ISBLANK('P2.Operable'!D160),"",'P2.Operable'!D160)</f>
        <v/>
      </c>
      <c r="Q46" s="175" t="str">
        <f>IF(ISBLANK('P2.Operable'!D198),"",'P2.Operable'!D198)</f>
        <v/>
      </c>
      <c r="R46" s="175" t="str">
        <f>IF(ISBLANK('P2.Operable'!D236),"",'P2.Operable'!D236)</f>
        <v/>
      </c>
      <c r="S46" s="175" t="str">
        <f>IF(ISBLANK('P2.Operable'!D274),"",'P2.Operable'!D274)</f>
        <v/>
      </c>
      <c r="T46" s="175" t="str">
        <f>IF(ISBLANK('P2.Operable'!D312),"",'P2.Operable'!D312)</f>
        <v/>
      </c>
      <c r="U46" s="175" t="str">
        <f>IF(ISBLANK('P2.Operable'!D350),"",'P2.Operable'!D350)</f>
        <v/>
      </c>
      <c r="V46" s="175" t="str">
        <f>IF(ISBLANK('P2.Operable'!D388),"",'P2.Operable'!D388)</f>
        <v/>
      </c>
      <c r="W46" s="175" t="str">
        <f>IF(ISBLANK('P2.Operable'!D540),"",'P2.Operable'!D540)</f>
        <v/>
      </c>
      <c r="X46" s="175" t="str">
        <f>IF(ISBLANK('P2.Operable'!D578),"",'P2.Operable'!D578)</f>
        <v/>
      </c>
      <c r="Y46" s="175" t="str">
        <f>IF(ISBLANK('P2.Operable'!D616),"",'P2.Operable'!D616)</f>
        <v/>
      </c>
      <c r="Z46" s="175" t="str">
        <f>IF(ISBLANK('P2.Operable'!D654),"",'P2.Operable'!D654)</f>
        <v/>
      </c>
      <c r="AA46" s="175" t="str">
        <f>IF(ISBLANK('P3.Comprensible'!D46),"",'P3.Comprensible'!D46)</f>
        <v/>
      </c>
      <c r="AB46" s="175" t="str">
        <f>IF(ISBLANK('P3.Comprensible'!D122),"",'P3.Comprensible'!D122)</f>
        <v/>
      </c>
      <c r="AC46" s="175" t="str">
        <f>IF(ISBLANK('P3.Comprensible'!D160),"",'P3.Comprensible'!D160)</f>
        <v/>
      </c>
      <c r="AD46" s="175" t="str">
        <f>IF(ISBLANK('P3.Comprensible'!D274),"",'P3.Comprensible'!D274)</f>
        <v/>
      </c>
      <c r="AE46" s="175" t="str">
        <f>IF(ISBLANK('P3.Comprensible'!D312),"",'P3.Comprensible'!D312)</f>
        <v/>
      </c>
      <c r="AF46" s="175" t="str">
        <f>IF(ISBLANK('P4.Robusto'!D46),"",'P4.Robusto'!D46)</f>
        <v/>
      </c>
      <c r="AG46" s="175" t="str">
        <f>IF(ISBLANK('P4.Robusto'!D84),"",'P4.Robusto'!D84)</f>
        <v/>
      </c>
      <c r="AH46" s="125"/>
      <c r="AI46" s="38"/>
      <c r="AJ46" s="38"/>
      <c r="AK46" s="38"/>
    </row>
    <row r="47" spans="1:37" ht="20.5">
      <c r="A47" s="38"/>
      <c r="B47" s="173" t="str">
        <f>IF( ISBLANK('03.Muestra'!$C36),"",'03.Muestra'!$C36)</f>
        <v/>
      </c>
      <c r="C47" s="174" t="str">
        <f>IF( ISBLANK('03.Muestra'!$E36),"",'03.Muestra'!$E36)</f>
        <v/>
      </c>
      <c r="D47" s="175" t="str">
        <f>IF(ISBLANK('P1.Perceptible'!D47),"",'P1.Perceptible'!D47)</f>
        <v/>
      </c>
      <c r="E47" s="175" t="str">
        <f>IF(ISBLANK('P1.Perceptible'!D85),"",'P1.Perceptible'!D85)</f>
        <v/>
      </c>
      <c r="F47" s="175" t="str">
        <f>IF(ISBLANK('P1.Perceptible'!D123),"",'P1.Perceptible'!D123)</f>
        <v/>
      </c>
      <c r="G47" s="175" t="str">
        <f>IF(ISBLANK('P1.Perceptible'!D161),"",'P1.Perceptible'!D161)</f>
        <v/>
      </c>
      <c r="H47" s="175" t="str">
        <f>IF(ISBLANK('P1.Perceptible'!D275),"",'P1.Perceptible'!D275)</f>
        <v/>
      </c>
      <c r="I47" s="175" t="str">
        <f>IF(ISBLANK('P1.Perceptible'!D313),"",'P1.Perceptible'!D313)</f>
        <v/>
      </c>
      <c r="J47" s="175" t="str">
        <f>IF(ISBLANK('P1.Perceptible'!D351),"",'P1.Perceptible'!D351)</f>
        <v/>
      </c>
      <c r="K47" s="175" t="str">
        <f>IF(ISBLANK('P1.Perceptible'!D465),"",'P1.Perceptible'!D465)</f>
        <v/>
      </c>
      <c r="L47" s="175" t="str">
        <f>IF(ISBLANK('P1.Perceptible'!D503),"",'P1.Perceptible'!D503)</f>
        <v/>
      </c>
      <c r="M47" s="175" t="str">
        <f>IF(ISBLANK('P2.Operable'!D47),"",'P2.Operable'!D47)</f>
        <v/>
      </c>
      <c r="N47" s="175" t="str">
        <f>IF(ISBLANK('P2.Operable'!D85),"",'P2.Operable'!D85)</f>
        <v/>
      </c>
      <c r="O47" s="175" t="str">
        <f>IF(ISBLANK('P2.Operable'!D123),"",'P2.Operable'!D123)</f>
        <v/>
      </c>
      <c r="P47" s="175" t="str">
        <f>IF(ISBLANK('P2.Operable'!D161),"",'P2.Operable'!D161)</f>
        <v/>
      </c>
      <c r="Q47" s="175" t="str">
        <f>IF(ISBLANK('P2.Operable'!D199),"",'P2.Operable'!D199)</f>
        <v/>
      </c>
      <c r="R47" s="175" t="str">
        <f>IF(ISBLANK('P2.Operable'!D237),"",'P2.Operable'!D237)</f>
        <v/>
      </c>
      <c r="S47" s="175" t="str">
        <f>IF(ISBLANK('P2.Operable'!D275),"",'P2.Operable'!D275)</f>
        <v/>
      </c>
      <c r="T47" s="175" t="str">
        <f>IF(ISBLANK('P2.Operable'!D313),"",'P2.Operable'!D313)</f>
        <v/>
      </c>
      <c r="U47" s="175" t="str">
        <f>IF(ISBLANK('P2.Operable'!D351),"",'P2.Operable'!D351)</f>
        <v/>
      </c>
      <c r="V47" s="175" t="str">
        <f>IF(ISBLANK('P2.Operable'!D389),"",'P2.Operable'!D389)</f>
        <v/>
      </c>
      <c r="W47" s="175" t="str">
        <f>IF(ISBLANK('P2.Operable'!D541),"",'P2.Operable'!D541)</f>
        <v/>
      </c>
      <c r="X47" s="175" t="str">
        <f>IF(ISBLANK('P2.Operable'!D579),"",'P2.Operable'!D579)</f>
        <v/>
      </c>
      <c r="Y47" s="175" t="str">
        <f>IF(ISBLANK('P2.Operable'!D617),"",'P2.Operable'!D617)</f>
        <v/>
      </c>
      <c r="Z47" s="175" t="str">
        <f>IF(ISBLANK('P2.Operable'!D655),"",'P2.Operable'!D655)</f>
        <v/>
      </c>
      <c r="AA47" s="175" t="str">
        <f>IF(ISBLANK('P3.Comprensible'!D47),"",'P3.Comprensible'!D47)</f>
        <v/>
      </c>
      <c r="AB47" s="175" t="str">
        <f>IF(ISBLANK('P3.Comprensible'!D123),"",'P3.Comprensible'!D123)</f>
        <v/>
      </c>
      <c r="AC47" s="175" t="str">
        <f>IF(ISBLANK('P3.Comprensible'!D161),"",'P3.Comprensible'!D161)</f>
        <v/>
      </c>
      <c r="AD47" s="175" t="str">
        <f>IF(ISBLANK('P3.Comprensible'!D275),"",'P3.Comprensible'!D275)</f>
        <v/>
      </c>
      <c r="AE47" s="175" t="str">
        <f>IF(ISBLANK('P3.Comprensible'!D313),"",'P3.Comprensible'!D313)</f>
        <v/>
      </c>
      <c r="AF47" s="175" t="str">
        <f>IF(ISBLANK('P4.Robusto'!D47),"",'P4.Robusto'!D47)</f>
        <v/>
      </c>
      <c r="AG47" s="175" t="str">
        <f>IF(ISBLANK('P4.Robusto'!D85),"",'P4.Robusto'!D85)</f>
        <v/>
      </c>
      <c r="AH47" s="125"/>
      <c r="AI47" s="38"/>
      <c r="AJ47" s="38"/>
      <c r="AK47" s="38"/>
    </row>
    <row r="48" spans="1:37" ht="20.5">
      <c r="A48" s="38"/>
      <c r="B48" s="173" t="str">
        <f>IF( ISBLANK('03.Muestra'!$C37),"",'03.Muestra'!$C37)</f>
        <v/>
      </c>
      <c r="C48" s="174" t="str">
        <f>IF( ISBLANK('03.Muestra'!$E37),"",'03.Muestra'!$E37)</f>
        <v/>
      </c>
      <c r="D48" s="175" t="str">
        <f>IF(ISBLANK('P1.Perceptible'!D48),"",'P1.Perceptible'!D48)</f>
        <v/>
      </c>
      <c r="E48" s="175" t="str">
        <f>IF(ISBLANK('P1.Perceptible'!D86),"",'P1.Perceptible'!D86)</f>
        <v/>
      </c>
      <c r="F48" s="175" t="str">
        <f>IF(ISBLANK('P1.Perceptible'!D124),"",'P1.Perceptible'!D124)</f>
        <v/>
      </c>
      <c r="G48" s="175" t="str">
        <f>IF(ISBLANK('P1.Perceptible'!D162),"",'P1.Perceptible'!D162)</f>
        <v/>
      </c>
      <c r="H48" s="175" t="str">
        <f>IF(ISBLANK('P1.Perceptible'!D276),"",'P1.Perceptible'!D276)</f>
        <v/>
      </c>
      <c r="I48" s="175" t="str">
        <f>IF(ISBLANK('P1.Perceptible'!D314),"",'P1.Perceptible'!D314)</f>
        <v/>
      </c>
      <c r="J48" s="175" t="str">
        <f>IF(ISBLANK('P1.Perceptible'!D352),"",'P1.Perceptible'!D352)</f>
        <v/>
      </c>
      <c r="K48" s="175" t="str">
        <f>IF(ISBLANK('P1.Perceptible'!D466),"",'P1.Perceptible'!D466)</f>
        <v/>
      </c>
      <c r="L48" s="175" t="str">
        <f>IF(ISBLANK('P1.Perceptible'!D504),"",'P1.Perceptible'!D504)</f>
        <v/>
      </c>
      <c r="M48" s="175" t="str">
        <f>IF(ISBLANK('P2.Operable'!D48),"",'P2.Operable'!D48)</f>
        <v/>
      </c>
      <c r="N48" s="175" t="str">
        <f>IF(ISBLANK('P2.Operable'!D86),"",'P2.Operable'!D86)</f>
        <v/>
      </c>
      <c r="O48" s="175" t="str">
        <f>IF(ISBLANK('P2.Operable'!D124),"",'P2.Operable'!D124)</f>
        <v/>
      </c>
      <c r="P48" s="175" t="str">
        <f>IF(ISBLANK('P2.Operable'!D162),"",'P2.Operable'!D162)</f>
        <v/>
      </c>
      <c r="Q48" s="175" t="str">
        <f>IF(ISBLANK('P2.Operable'!D200),"",'P2.Operable'!D200)</f>
        <v/>
      </c>
      <c r="R48" s="175" t="str">
        <f>IF(ISBLANK('P2.Operable'!D238),"",'P2.Operable'!D238)</f>
        <v/>
      </c>
      <c r="S48" s="175" t="str">
        <f>IF(ISBLANK('P2.Operable'!D276),"",'P2.Operable'!D276)</f>
        <v/>
      </c>
      <c r="T48" s="175" t="str">
        <f>IF(ISBLANK('P2.Operable'!D314),"",'P2.Operable'!D314)</f>
        <v/>
      </c>
      <c r="U48" s="175" t="str">
        <f>IF(ISBLANK('P2.Operable'!D352),"",'P2.Operable'!D352)</f>
        <v/>
      </c>
      <c r="V48" s="175" t="str">
        <f>IF(ISBLANK('P2.Operable'!D390),"",'P2.Operable'!D390)</f>
        <v/>
      </c>
      <c r="W48" s="175" t="str">
        <f>IF(ISBLANK('P2.Operable'!D542),"",'P2.Operable'!D542)</f>
        <v/>
      </c>
      <c r="X48" s="175" t="str">
        <f>IF(ISBLANK('P2.Operable'!D580),"",'P2.Operable'!D580)</f>
        <v/>
      </c>
      <c r="Y48" s="175" t="str">
        <f>IF(ISBLANK('P2.Operable'!D618),"",'P2.Operable'!D618)</f>
        <v/>
      </c>
      <c r="Z48" s="175" t="str">
        <f>IF(ISBLANK('P2.Operable'!D656),"",'P2.Operable'!D656)</f>
        <v/>
      </c>
      <c r="AA48" s="175" t="str">
        <f>IF(ISBLANK('P3.Comprensible'!D48),"",'P3.Comprensible'!D48)</f>
        <v/>
      </c>
      <c r="AB48" s="175" t="str">
        <f>IF(ISBLANK('P3.Comprensible'!D124),"",'P3.Comprensible'!D124)</f>
        <v/>
      </c>
      <c r="AC48" s="175" t="str">
        <f>IF(ISBLANK('P3.Comprensible'!D162),"",'P3.Comprensible'!D162)</f>
        <v/>
      </c>
      <c r="AD48" s="175" t="str">
        <f>IF(ISBLANK('P3.Comprensible'!D276),"",'P3.Comprensible'!D276)</f>
        <v/>
      </c>
      <c r="AE48" s="175" t="str">
        <f>IF(ISBLANK('P3.Comprensible'!D314),"",'P3.Comprensible'!D314)</f>
        <v/>
      </c>
      <c r="AF48" s="175" t="str">
        <f>IF(ISBLANK('P4.Robusto'!D48),"",'P4.Robusto'!D48)</f>
        <v/>
      </c>
      <c r="AG48" s="175" t="str">
        <f>IF(ISBLANK('P4.Robusto'!D86),"",'P4.Robusto'!D86)</f>
        <v/>
      </c>
      <c r="AH48" s="125"/>
      <c r="AI48" s="38"/>
      <c r="AJ48" s="38"/>
      <c r="AK48" s="38"/>
    </row>
    <row r="49" spans="1:37" ht="20.5">
      <c r="A49" s="38"/>
      <c r="B49" s="173" t="str">
        <f>IF( ISBLANK('03.Muestra'!$C38),"",'03.Muestra'!$C38)</f>
        <v/>
      </c>
      <c r="C49" s="174" t="str">
        <f>IF( ISBLANK('03.Muestra'!$E38),"",'03.Muestra'!$E38)</f>
        <v/>
      </c>
      <c r="D49" s="175" t="str">
        <f>IF(ISBLANK('P1.Perceptible'!D49),"",'P1.Perceptible'!D49)</f>
        <v/>
      </c>
      <c r="E49" s="175" t="str">
        <f>IF(ISBLANK('P1.Perceptible'!D87),"",'P1.Perceptible'!D87)</f>
        <v/>
      </c>
      <c r="F49" s="175" t="str">
        <f>IF(ISBLANK('P1.Perceptible'!D125),"",'P1.Perceptible'!D125)</f>
        <v/>
      </c>
      <c r="G49" s="175" t="str">
        <f>IF(ISBLANK('P1.Perceptible'!D163),"",'P1.Perceptible'!D163)</f>
        <v/>
      </c>
      <c r="H49" s="175" t="str">
        <f>IF(ISBLANK('P1.Perceptible'!D277),"",'P1.Perceptible'!D277)</f>
        <v/>
      </c>
      <c r="I49" s="175" t="str">
        <f>IF(ISBLANK('P1.Perceptible'!D315),"",'P1.Perceptible'!D315)</f>
        <v/>
      </c>
      <c r="J49" s="175" t="str">
        <f>IF(ISBLANK('P1.Perceptible'!D353),"",'P1.Perceptible'!D353)</f>
        <v/>
      </c>
      <c r="K49" s="175" t="str">
        <f>IF(ISBLANK('P1.Perceptible'!D467),"",'P1.Perceptible'!D467)</f>
        <v/>
      </c>
      <c r="L49" s="175" t="str">
        <f>IF(ISBLANK('P1.Perceptible'!D505),"",'P1.Perceptible'!D505)</f>
        <v/>
      </c>
      <c r="M49" s="175" t="str">
        <f>IF(ISBLANK('P2.Operable'!D49),"",'P2.Operable'!D49)</f>
        <v/>
      </c>
      <c r="N49" s="175" t="str">
        <f>IF(ISBLANK('P2.Operable'!D87),"",'P2.Operable'!D87)</f>
        <v/>
      </c>
      <c r="O49" s="175" t="str">
        <f>IF(ISBLANK('P2.Operable'!D125),"",'P2.Operable'!D125)</f>
        <v/>
      </c>
      <c r="P49" s="175" t="str">
        <f>IF(ISBLANK('P2.Operable'!D163),"",'P2.Operable'!D163)</f>
        <v/>
      </c>
      <c r="Q49" s="175" t="str">
        <f>IF(ISBLANK('P2.Operable'!D201),"",'P2.Operable'!D201)</f>
        <v/>
      </c>
      <c r="R49" s="175" t="str">
        <f>IF(ISBLANK('P2.Operable'!D239),"",'P2.Operable'!D239)</f>
        <v/>
      </c>
      <c r="S49" s="175" t="str">
        <f>IF(ISBLANK('P2.Operable'!D277),"",'P2.Operable'!D277)</f>
        <v/>
      </c>
      <c r="T49" s="175" t="str">
        <f>IF(ISBLANK('P2.Operable'!D315),"",'P2.Operable'!D315)</f>
        <v/>
      </c>
      <c r="U49" s="175" t="str">
        <f>IF(ISBLANK('P2.Operable'!D353),"",'P2.Operable'!D353)</f>
        <v/>
      </c>
      <c r="V49" s="175" t="str">
        <f>IF(ISBLANK('P2.Operable'!D391),"",'P2.Operable'!D391)</f>
        <v/>
      </c>
      <c r="W49" s="175" t="str">
        <f>IF(ISBLANK('P2.Operable'!D543),"",'P2.Operable'!D543)</f>
        <v/>
      </c>
      <c r="X49" s="175" t="str">
        <f>IF(ISBLANK('P2.Operable'!D581),"",'P2.Operable'!D581)</f>
        <v/>
      </c>
      <c r="Y49" s="175" t="str">
        <f>IF(ISBLANK('P2.Operable'!D619),"",'P2.Operable'!D619)</f>
        <v/>
      </c>
      <c r="Z49" s="175" t="str">
        <f>IF(ISBLANK('P2.Operable'!D657),"",'P2.Operable'!D657)</f>
        <v/>
      </c>
      <c r="AA49" s="175" t="str">
        <f>IF(ISBLANK('P3.Comprensible'!D49),"",'P3.Comprensible'!D49)</f>
        <v/>
      </c>
      <c r="AB49" s="175" t="str">
        <f>IF(ISBLANK('P3.Comprensible'!D125),"",'P3.Comprensible'!D125)</f>
        <v/>
      </c>
      <c r="AC49" s="175" t="str">
        <f>IF(ISBLANK('P3.Comprensible'!D163),"",'P3.Comprensible'!D163)</f>
        <v/>
      </c>
      <c r="AD49" s="175" t="str">
        <f>IF(ISBLANK('P3.Comprensible'!D277),"",'P3.Comprensible'!D277)</f>
        <v/>
      </c>
      <c r="AE49" s="175" t="str">
        <f>IF(ISBLANK('P3.Comprensible'!D315),"",'P3.Comprensible'!D315)</f>
        <v/>
      </c>
      <c r="AF49" s="175" t="str">
        <f>IF(ISBLANK('P4.Robusto'!D49),"",'P4.Robusto'!D49)</f>
        <v/>
      </c>
      <c r="AG49" s="175" t="str">
        <f>IF(ISBLANK('P4.Robusto'!D87),"",'P4.Robusto'!D87)</f>
        <v/>
      </c>
      <c r="AH49" s="125"/>
      <c r="AI49" s="38"/>
      <c r="AJ49" s="38"/>
      <c r="AK49" s="38"/>
    </row>
    <row r="50" spans="1:37" ht="20.5">
      <c r="A50" s="38"/>
      <c r="B50" s="173" t="str">
        <f>IF( ISBLANK('03.Muestra'!$C39),"",'03.Muestra'!$C39)</f>
        <v/>
      </c>
      <c r="C50" s="174" t="str">
        <f>IF( ISBLANK('03.Muestra'!$E39),"",'03.Muestra'!$E39)</f>
        <v/>
      </c>
      <c r="D50" s="175" t="str">
        <f>IF(ISBLANK('P1.Perceptible'!D50),"",'P1.Perceptible'!D50)</f>
        <v/>
      </c>
      <c r="E50" s="175" t="str">
        <f>IF(ISBLANK('P1.Perceptible'!D88),"",'P1.Perceptible'!D88)</f>
        <v/>
      </c>
      <c r="F50" s="175" t="str">
        <f>IF(ISBLANK('P1.Perceptible'!D126),"",'P1.Perceptible'!D126)</f>
        <v/>
      </c>
      <c r="G50" s="175" t="str">
        <f>IF(ISBLANK('P1.Perceptible'!D164),"",'P1.Perceptible'!D164)</f>
        <v/>
      </c>
      <c r="H50" s="175" t="str">
        <f>IF(ISBLANK('P1.Perceptible'!D278),"",'P1.Perceptible'!D278)</f>
        <v/>
      </c>
      <c r="I50" s="175" t="str">
        <f>IF(ISBLANK('P1.Perceptible'!D316),"",'P1.Perceptible'!D316)</f>
        <v/>
      </c>
      <c r="J50" s="175" t="str">
        <f>IF(ISBLANK('P1.Perceptible'!D354),"",'P1.Perceptible'!D354)</f>
        <v/>
      </c>
      <c r="K50" s="175" t="str">
        <f>IF(ISBLANK('P1.Perceptible'!D468),"",'P1.Perceptible'!D468)</f>
        <v/>
      </c>
      <c r="L50" s="175" t="str">
        <f>IF(ISBLANK('P1.Perceptible'!D506),"",'P1.Perceptible'!D506)</f>
        <v/>
      </c>
      <c r="M50" s="175" t="str">
        <f>IF(ISBLANK('P2.Operable'!D50),"",'P2.Operable'!D50)</f>
        <v/>
      </c>
      <c r="N50" s="175" t="str">
        <f>IF(ISBLANK('P2.Operable'!D88),"",'P2.Operable'!D88)</f>
        <v/>
      </c>
      <c r="O50" s="175" t="str">
        <f>IF(ISBLANK('P2.Operable'!D126),"",'P2.Operable'!D126)</f>
        <v/>
      </c>
      <c r="P50" s="175" t="str">
        <f>IF(ISBLANK('P2.Operable'!D164),"",'P2.Operable'!D164)</f>
        <v/>
      </c>
      <c r="Q50" s="175" t="str">
        <f>IF(ISBLANK('P2.Operable'!D202),"",'P2.Operable'!D202)</f>
        <v/>
      </c>
      <c r="R50" s="175" t="str">
        <f>IF(ISBLANK('P2.Operable'!D240),"",'P2.Operable'!D240)</f>
        <v/>
      </c>
      <c r="S50" s="175" t="str">
        <f>IF(ISBLANK('P2.Operable'!D278),"",'P2.Operable'!D278)</f>
        <v/>
      </c>
      <c r="T50" s="175" t="str">
        <f>IF(ISBLANK('P2.Operable'!D316),"",'P2.Operable'!D316)</f>
        <v/>
      </c>
      <c r="U50" s="175" t="str">
        <f>IF(ISBLANK('P2.Operable'!D354),"",'P2.Operable'!D354)</f>
        <v/>
      </c>
      <c r="V50" s="175" t="str">
        <f>IF(ISBLANK('P2.Operable'!D392),"",'P2.Operable'!D392)</f>
        <v/>
      </c>
      <c r="W50" s="175" t="str">
        <f>IF(ISBLANK('P2.Operable'!D544),"",'P2.Operable'!D544)</f>
        <v/>
      </c>
      <c r="X50" s="175" t="str">
        <f>IF(ISBLANK('P2.Operable'!D582),"",'P2.Operable'!D582)</f>
        <v/>
      </c>
      <c r="Y50" s="175" t="str">
        <f>IF(ISBLANK('P2.Operable'!D620),"",'P2.Operable'!D620)</f>
        <v/>
      </c>
      <c r="Z50" s="175" t="str">
        <f>IF(ISBLANK('P2.Operable'!D658),"",'P2.Operable'!D658)</f>
        <v/>
      </c>
      <c r="AA50" s="175" t="str">
        <f>IF(ISBLANK('P3.Comprensible'!D50),"",'P3.Comprensible'!D50)</f>
        <v/>
      </c>
      <c r="AB50" s="175" t="str">
        <f>IF(ISBLANK('P3.Comprensible'!D126),"",'P3.Comprensible'!D126)</f>
        <v/>
      </c>
      <c r="AC50" s="175" t="str">
        <f>IF(ISBLANK('P3.Comprensible'!D164),"",'P3.Comprensible'!D164)</f>
        <v/>
      </c>
      <c r="AD50" s="175" t="str">
        <f>IF(ISBLANK('P3.Comprensible'!D278),"",'P3.Comprensible'!D278)</f>
        <v/>
      </c>
      <c r="AE50" s="175" t="str">
        <f>IF(ISBLANK('P3.Comprensible'!D316),"",'P3.Comprensible'!D316)</f>
        <v/>
      </c>
      <c r="AF50" s="175" t="str">
        <f>IF(ISBLANK('P4.Robusto'!D50),"",'P4.Robusto'!D50)</f>
        <v/>
      </c>
      <c r="AG50" s="175" t="str">
        <f>IF(ISBLANK('P4.Robusto'!D88),"",'P4.Robusto'!D88)</f>
        <v/>
      </c>
      <c r="AH50" s="125"/>
      <c r="AI50" s="38"/>
      <c r="AJ50" s="38"/>
      <c r="AK50" s="38"/>
    </row>
    <row r="51" spans="1:37" ht="20.5">
      <c r="A51" s="38"/>
      <c r="B51" s="173" t="str">
        <f>IF( ISBLANK('03.Muestra'!$C40),"",'03.Muestra'!$C40)</f>
        <v/>
      </c>
      <c r="C51" s="174" t="str">
        <f>IF( ISBLANK('03.Muestra'!$E40),"",'03.Muestra'!$E40)</f>
        <v/>
      </c>
      <c r="D51" s="175" t="str">
        <f>IF(ISBLANK('P1.Perceptible'!D51),"",'P1.Perceptible'!D51)</f>
        <v/>
      </c>
      <c r="E51" s="175" t="str">
        <f>IF(ISBLANK('P1.Perceptible'!D89),"",'P1.Perceptible'!D89)</f>
        <v/>
      </c>
      <c r="F51" s="175" t="str">
        <f>IF(ISBLANK('P1.Perceptible'!D127),"",'P1.Perceptible'!D127)</f>
        <v/>
      </c>
      <c r="G51" s="175" t="str">
        <f>IF(ISBLANK('P1.Perceptible'!D165),"",'P1.Perceptible'!D165)</f>
        <v/>
      </c>
      <c r="H51" s="175" t="str">
        <f>IF(ISBLANK('P1.Perceptible'!D279),"",'P1.Perceptible'!D279)</f>
        <v/>
      </c>
      <c r="I51" s="175" t="str">
        <f>IF(ISBLANK('P1.Perceptible'!D317),"",'P1.Perceptible'!D317)</f>
        <v/>
      </c>
      <c r="J51" s="175" t="str">
        <f>IF(ISBLANK('P1.Perceptible'!D355),"",'P1.Perceptible'!D355)</f>
        <v/>
      </c>
      <c r="K51" s="175" t="str">
        <f>IF(ISBLANK('P1.Perceptible'!D469),"",'P1.Perceptible'!D469)</f>
        <v/>
      </c>
      <c r="L51" s="175" t="str">
        <f>IF(ISBLANK('P1.Perceptible'!D507),"",'P1.Perceptible'!D507)</f>
        <v/>
      </c>
      <c r="M51" s="175" t="str">
        <f>IF(ISBLANK('P2.Operable'!D51),"",'P2.Operable'!D51)</f>
        <v/>
      </c>
      <c r="N51" s="175" t="str">
        <f>IF(ISBLANK('P2.Operable'!D89),"",'P2.Operable'!D89)</f>
        <v/>
      </c>
      <c r="O51" s="175" t="str">
        <f>IF(ISBLANK('P2.Operable'!D127),"",'P2.Operable'!D127)</f>
        <v/>
      </c>
      <c r="P51" s="175" t="str">
        <f>IF(ISBLANK('P2.Operable'!D165),"",'P2.Operable'!D165)</f>
        <v/>
      </c>
      <c r="Q51" s="175" t="str">
        <f>IF(ISBLANK('P2.Operable'!D203),"",'P2.Operable'!D203)</f>
        <v/>
      </c>
      <c r="R51" s="175" t="str">
        <f>IF(ISBLANK('P2.Operable'!D241),"",'P2.Operable'!D241)</f>
        <v/>
      </c>
      <c r="S51" s="175" t="str">
        <f>IF(ISBLANK('P2.Operable'!D279),"",'P2.Operable'!D279)</f>
        <v/>
      </c>
      <c r="T51" s="175" t="str">
        <f>IF(ISBLANK('P2.Operable'!D317),"",'P2.Operable'!D317)</f>
        <v/>
      </c>
      <c r="U51" s="175" t="str">
        <f>IF(ISBLANK('P2.Operable'!D355),"",'P2.Operable'!D355)</f>
        <v/>
      </c>
      <c r="V51" s="175" t="str">
        <f>IF(ISBLANK('P2.Operable'!D393),"",'P2.Operable'!D393)</f>
        <v/>
      </c>
      <c r="W51" s="175" t="str">
        <f>IF(ISBLANK('P2.Operable'!D545),"",'P2.Operable'!D545)</f>
        <v/>
      </c>
      <c r="X51" s="175" t="str">
        <f>IF(ISBLANK('P2.Operable'!D583),"",'P2.Operable'!D583)</f>
        <v/>
      </c>
      <c r="Y51" s="175" t="str">
        <f>IF(ISBLANK('P2.Operable'!D621),"",'P2.Operable'!D621)</f>
        <v/>
      </c>
      <c r="Z51" s="175" t="str">
        <f>IF(ISBLANK('P2.Operable'!D659),"",'P2.Operable'!D659)</f>
        <v/>
      </c>
      <c r="AA51" s="175" t="str">
        <f>IF(ISBLANK('P3.Comprensible'!D51),"",'P3.Comprensible'!D51)</f>
        <v/>
      </c>
      <c r="AB51" s="175" t="str">
        <f>IF(ISBLANK('P3.Comprensible'!D127),"",'P3.Comprensible'!D127)</f>
        <v/>
      </c>
      <c r="AC51" s="175" t="str">
        <f>IF(ISBLANK('P3.Comprensible'!D165),"",'P3.Comprensible'!D165)</f>
        <v/>
      </c>
      <c r="AD51" s="175" t="str">
        <f>IF(ISBLANK('P3.Comprensible'!D279),"",'P3.Comprensible'!D279)</f>
        <v/>
      </c>
      <c r="AE51" s="175" t="str">
        <f>IF(ISBLANK('P3.Comprensible'!D317),"",'P3.Comprensible'!D317)</f>
        <v/>
      </c>
      <c r="AF51" s="175" t="str">
        <f>IF(ISBLANK('P4.Robusto'!D51),"",'P4.Robusto'!D51)</f>
        <v/>
      </c>
      <c r="AG51" s="175" t="str">
        <f>IF(ISBLANK('P4.Robusto'!D89),"",'P4.Robusto'!D89)</f>
        <v/>
      </c>
      <c r="AH51" s="125"/>
      <c r="AI51" s="38"/>
      <c r="AJ51" s="38"/>
      <c r="AK51" s="38"/>
    </row>
    <row r="52" spans="1:37" ht="20.5">
      <c r="A52" s="38"/>
      <c r="B52" s="173" t="str">
        <f>IF( ISBLANK('03.Muestra'!$C41),"",'03.Muestra'!$C41)</f>
        <v/>
      </c>
      <c r="C52" s="174" t="str">
        <f>IF( ISBLANK('03.Muestra'!$E41),"",'03.Muestra'!$E41)</f>
        <v/>
      </c>
      <c r="D52" s="175" t="str">
        <f>IF(ISBLANK('P1.Perceptible'!D52),"",'P1.Perceptible'!D52)</f>
        <v/>
      </c>
      <c r="E52" s="175" t="str">
        <f>IF(ISBLANK('P1.Perceptible'!D90),"",'P1.Perceptible'!D90)</f>
        <v/>
      </c>
      <c r="F52" s="175" t="str">
        <f>IF(ISBLANK('P1.Perceptible'!D128),"",'P1.Perceptible'!D128)</f>
        <v/>
      </c>
      <c r="G52" s="175" t="str">
        <f>IF(ISBLANK('P1.Perceptible'!D166),"",'P1.Perceptible'!D166)</f>
        <v/>
      </c>
      <c r="H52" s="175" t="str">
        <f>IF(ISBLANK('P1.Perceptible'!D280),"",'P1.Perceptible'!D280)</f>
        <v/>
      </c>
      <c r="I52" s="175" t="str">
        <f>IF(ISBLANK('P1.Perceptible'!D318),"",'P1.Perceptible'!D318)</f>
        <v/>
      </c>
      <c r="J52" s="175" t="str">
        <f>IF(ISBLANK('P1.Perceptible'!D356),"",'P1.Perceptible'!D356)</f>
        <v/>
      </c>
      <c r="K52" s="175" t="str">
        <f>IF(ISBLANK('P1.Perceptible'!D470),"",'P1.Perceptible'!D470)</f>
        <v/>
      </c>
      <c r="L52" s="175" t="str">
        <f>IF(ISBLANK('P1.Perceptible'!D508),"",'P1.Perceptible'!D508)</f>
        <v/>
      </c>
      <c r="M52" s="175" t="str">
        <f>IF(ISBLANK('P2.Operable'!D52),"",'P2.Operable'!D52)</f>
        <v/>
      </c>
      <c r="N52" s="175" t="str">
        <f>IF(ISBLANK('P2.Operable'!D90),"",'P2.Operable'!D90)</f>
        <v/>
      </c>
      <c r="O52" s="175" t="str">
        <f>IF(ISBLANK('P2.Operable'!D128),"",'P2.Operable'!D128)</f>
        <v/>
      </c>
      <c r="P52" s="175" t="str">
        <f>IF(ISBLANK('P2.Operable'!D166),"",'P2.Operable'!D166)</f>
        <v/>
      </c>
      <c r="Q52" s="175" t="str">
        <f>IF(ISBLANK('P2.Operable'!D204),"",'P2.Operable'!D204)</f>
        <v/>
      </c>
      <c r="R52" s="175" t="str">
        <f>IF(ISBLANK('P2.Operable'!D242),"",'P2.Operable'!D242)</f>
        <v/>
      </c>
      <c r="S52" s="175" t="str">
        <f>IF(ISBLANK('P2.Operable'!D280),"",'P2.Operable'!D280)</f>
        <v/>
      </c>
      <c r="T52" s="175" t="str">
        <f>IF(ISBLANK('P2.Operable'!D318),"",'P2.Operable'!D318)</f>
        <v/>
      </c>
      <c r="U52" s="175" t="str">
        <f>IF(ISBLANK('P2.Operable'!D356),"",'P2.Operable'!D356)</f>
        <v/>
      </c>
      <c r="V52" s="175" t="str">
        <f>IF(ISBLANK('P2.Operable'!D394),"",'P2.Operable'!D394)</f>
        <v/>
      </c>
      <c r="W52" s="175" t="str">
        <f>IF(ISBLANK('P2.Operable'!D546),"",'P2.Operable'!D546)</f>
        <v/>
      </c>
      <c r="X52" s="175" t="str">
        <f>IF(ISBLANK('P2.Operable'!D584),"",'P2.Operable'!D584)</f>
        <v/>
      </c>
      <c r="Y52" s="175" t="str">
        <f>IF(ISBLANK('P2.Operable'!D622),"",'P2.Operable'!D622)</f>
        <v/>
      </c>
      <c r="Z52" s="175" t="str">
        <f>IF(ISBLANK('P2.Operable'!D660),"",'P2.Operable'!D660)</f>
        <v/>
      </c>
      <c r="AA52" s="175" t="str">
        <f>IF(ISBLANK('P3.Comprensible'!D52),"",'P3.Comprensible'!D52)</f>
        <v/>
      </c>
      <c r="AB52" s="175" t="str">
        <f>IF(ISBLANK('P3.Comprensible'!D128),"",'P3.Comprensible'!D128)</f>
        <v/>
      </c>
      <c r="AC52" s="175" t="str">
        <f>IF(ISBLANK('P3.Comprensible'!D166),"",'P3.Comprensible'!D166)</f>
        <v/>
      </c>
      <c r="AD52" s="175" t="str">
        <f>IF(ISBLANK('P3.Comprensible'!D280),"",'P3.Comprensible'!D280)</f>
        <v/>
      </c>
      <c r="AE52" s="175" t="str">
        <f>IF(ISBLANK('P3.Comprensible'!D318),"",'P3.Comprensible'!D318)</f>
        <v/>
      </c>
      <c r="AF52" s="175" t="str">
        <f>IF(ISBLANK('P4.Robusto'!D52),"",'P4.Robusto'!D52)</f>
        <v/>
      </c>
      <c r="AG52" s="175" t="str">
        <f>IF(ISBLANK('P4.Robusto'!D90),"",'P4.Robusto'!D90)</f>
        <v/>
      </c>
      <c r="AH52" s="125"/>
      <c r="AI52" s="38"/>
      <c r="AJ52" s="38"/>
      <c r="AK52" s="38"/>
    </row>
    <row r="53" spans="1:37" ht="20.5">
      <c r="A53" s="38"/>
      <c r="B53" s="173" t="str">
        <f>IF( ISBLANK('03.Muestra'!$C42),"",'03.Muestra'!$C42)</f>
        <v/>
      </c>
      <c r="C53" s="174" t="str">
        <f>IF( ISBLANK('03.Muestra'!$E42),"",'03.Muestra'!$E42)</f>
        <v/>
      </c>
      <c r="D53" s="175" t="str">
        <f>IF(ISBLANK('P1.Perceptible'!D53),"",'P1.Perceptible'!D53)</f>
        <v/>
      </c>
      <c r="E53" s="175" t="str">
        <f>IF(ISBLANK('P1.Perceptible'!D91),"",'P1.Perceptible'!D91)</f>
        <v/>
      </c>
      <c r="F53" s="175" t="str">
        <f>IF(ISBLANK('P1.Perceptible'!D129),"",'P1.Perceptible'!D129)</f>
        <v/>
      </c>
      <c r="G53" s="175" t="str">
        <f>IF(ISBLANK('P1.Perceptible'!D167),"",'P1.Perceptible'!D167)</f>
        <v/>
      </c>
      <c r="H53" s="175" t="str">
        <f>IF(ISBLANK('P1.Perceptible'!D281),"",'P1.Perceptible'!D281)</f>
        <v/>
      </c>
      <c r="I53" s="175" t="str">
        <f>IF(ISBLANK('P1.Perceptible'!D319),"",'P1.Perceptible'!D319)</f>
        <v/>
      </c>
      <c r="J53" s="175" t="str">
        <f>IF(ISBLANK('P1.Perceptible'!D357),"",'P1.Perceptible'!D357)</f>
        <v/>
      </c>
      <c r="K53" s="175" t="str">
        <f>IF(ISBLANK('P1.Perceptible'!D471),"",'P1.Perceptible'!D471)</f>
        <v/>
      </c>
      <c r="L53" s="175" t="str">
        <f>IF(ISBLANK('P1.Perceptible'!D509),"",'P1.Perceptible'!D509)</f>
        <v/>
      </c>
      <c r="M53" s="175" t="str">
        <f>IF(ISBLANK('P2.Operable'!D53),"",'P2.Operable'!D53)</f>
        <v/>
      </c>
      <c r="N53" s="175" t="str">
        <f>IF(ISBLANK('P2.Operable'!D91),"",'P2.Operable'!D91)</f>
        <v/>
      </c>
      <c r="O53" s="175" t="str">
        <f>IF(ISBLANK('P2.Operable'!D129),"",'P2.Operable'!D129)</f>
        <v/>
      </c>
      <c r="P53" s="175" t="str">
        <f>IF(ISBLANK('P2.Operable'!D167),"",'P2.Operable'!D167)</f>
        <v/>
      </c>
      <c r="Q53" s="175" t="str">
        <f>IF(ISBLANK('P2.Operable'!D205),"",'P2.Operable'!D205)</f>
        <v/>
      </c>
      <c r="R53" s="175" t="str">
        <f>IF(ISBLANK('P2.Operable'!D243),"",'P2.Operable'!D243)</f>
        <v/>
      </c>
      <c r="S53" s="175" t="str">
        <f>IF(ISBLANK('P2.Operable'!D281),"",'P2.Operable'!D281)</f>
        <v/>
      </c>
      <c r="T53" s="175" t="str">
        <f>IF(ISBLANK('P2.Operable'!D319),"",'P2.Operable'!D319)</f>
        <v/>
      </c>
      <c r="U53" s="175" t="str">
        <f>IF(ISBLANK('P2.Operable'!D357),"",'P2.Operable'!D357)</f>
        <v/>
      </c>
      <c r="V53" s="175" t="str">
        <f>IF(ISBLANK('P2.Operable'!D395),"",'P2.Operable'!D395)</f>
        <v/>
      </c>
      <c r="W53" s="175" t="str">
        <f>IF(ISBLANK('P2.Operable'!D547),"",'P2.Operable'!D547)</f>
        <v/>
      </c>
      <c r="X53" s="175" t="str">
        <f>IF(ISBLANK('P2.Operable'!D585),"",'P2.Operable'!D585)</f>
        <v/>
      </c>
      <c r="Y53" s="175" t="str">
        <f>IF(ISBLANK('P2.Operable'!D623),"",'P2.Operable'!D623)</f>
        <v/>
      </c>
      <c r="Z53" s="175" t="str">
        <f>IF(ISBLANK('P2.Operable'!D661),"",'P2.Operable'!D661)</f>
        <v/>
      </c>
      <c r="AA53" s="175" t="str">
        <f>IF(ISBLANK('P3.Comprensible'!D53),"",'P3.Comprensible'!D53)</f>
        <v/>
      </c>
      <c r="AB53" s="175" t="str">
        <f>IF(ISBLANK('P3.Comprensible'!D129),"",'P3.Comprensible'!D129)</f>
        <v/>
      </c>
      <c r="AC53" s="175" t="str">
        <f>IF(ISBLANK('P3.Comprensible'!D167),"",'P3.Comprensible'!D167)</f>
        <v/>
      </c>
      <c r="AD53" s="175" t="str">
        <f>IF(ISBLANK('P3.Comprensible'!D281),"",'P3.Comprensible'!D281)</f>
        <v/>
      </c>
      <c r="AE53" s="175" t="str">
        <f>IF(ISBLANK('P3.Comprensible'!D319),"",'P3.Comprensible'!D319)</f>
        <v/>
      </c>
      <c r="AF53" s="175" t="str">
        <f>IF(ISBLANK('P4.Robusto'!D53),"",'P4.Robusto'!D53)</f>
        <v/>
      </c>
      <c r="AG53" s="175" t="str">
        <f>IF(ISBLANK('P4.Robusto'!D91),"",'P4.Robusto'!D91)</f>
        <v/>
      </c>
      <c r="AH53" s="125"/>
      <c r="AI53" s="38"/>
      <c r="AJ53" s="38"/>
      <c r="AK53" s="38"/>
    </row>
    <row r="54" spans="1:37" ht="13">
      <c r="A54" s="38"/>
      <c r="B54" s="176"/>
      <c r="C54" s="177" t="s">
        <v>174</v>
      </c>
      <c r="D54" s="178" t="str">
        <f>IF('03.Muestra'!$D$45=0,"", IF(COUNTIF('P1.Perceptible'!$E19:$E53,"ERR")&gt;0,"ERROR",      IF(COUNTIF(D19:D53,"N/T")&gt;0, "EN CURSO",         IF(COUNTIF(D19:D53,"N/D") &gt; 0,"EN CURSO",              IF('03.Muestra'!$D$45 &lt;&gt; COUNTIF(D19:D53,"&lt;&gt;")-COUNTBLANK(D19:D53),"EN CURSO",  IF('03.Muestra'!$D$45 = COUNTIF(D19:D53,"N/A"), "N/A",                   IF(COUNTIF(D19:D53,"Falla")&gt;('DATA - Oculta'!$C$25*((COUNTIF(D19:D53,"Pasa")+COUNTIF(D19:D53,"Falla")))),                 "NO CONFORME","CONFORME")))))))</f>
        <v>NO CONFORME</v>
      </c>
      <c r="E54" s="178" t="str">
        <f>IF('03.Muestra'!$D$45=0,"", IF(COUNTIF('P1.Perceptible'!$E57:$E91,"ERR")&gt;0,"ERROR",      IF(COUNTIF(E19:E53,"N/T")&gt;0, "EN CURSO",         IF(COUNTIF(E19:E53,"N/D") &gt; 0,"EN CURSO",              IF('03.Muestra'!$D$45 &lt;&gt; COUNTIF(E19:E53,"&lt;&gt;")-COUNTBLANK(E19:E53),"EN CURSO",  IF('03.Muestra'!$D$45 = COUNTIF(E19:E53,"N/A"), "N/A",                   IF(COUNTIF(E19:E53,"Falla")&gt;('DATA - Oculta'!$C$25*((COUNTIF(E19:E53,"Pasa")+COUNTIF(E19:E53,"Falla")))),                 "NO CONFORME","CONFORME")))))))</f>
        <v>N/A</v>
      </c>
      <c r="F54" s="178" t="str">
        <f>IF('03.Muestra'!$D$45=0,"", IF(COUNTIF('P1.Perceptible'!$E95:$E129,"ERR")&gt;0,"ERROR",      IF(COUNTIF(F19:F53,"N/T")&gt;0, "EN CURSO",         IF(COUNTIF(F19:F53,"N/D") &gt; 0,"EN CURSO",              IF('03.Muestra'!$D$45 &lt;&gt; COUNTIF(F19:F53,"&lt;&gt;")-COUNTBLANK(F19:F53),"EN CURSO",  IF('03.Muestra'!$D$45 = COUNTIF(F19:F53,"N/A"), "N/A",                   IF(COUNTIF(F19:F53,"Falla")&gt;('DATA - Oculta'!$C$25*((COUNTIF(F19:F53,"Pasa")+COUNTIF(F19:F53,"Falla")))),                 "NO CONFORME","CONFORME")))))))</f>
        <v>N/A</v>
      </c>
      <c r="G54" s="178" t="str">
        <f>IF('03.Muestra'!$D$45=0,"", IF(COUNTIF('P1.Perceptible'!$E133:$E167,"ERR")&gt;0,"ERROR",      IF(COUNTIF(G19:G53,"N/T")&gt;0, "EN CURSO",         IF(COUNTIF(G19:G53,"N/D") &gt; 0,"EN CURSO",              IF('03.Muestra'!$D$45 &lt;&gt; COUNTIF(G19:G53,"&lt;&gt;")-COUNTBLANK(G19:G53),"EN CURSO",  IF('03.Muestra'!$D$45 = COUNTIF(G19:G53,"N/A"), "N/A",                   IF(COUNTIF(G19:G53,"Falla")&gt;('DATA - Oculta'!$C$25*((COUNTIF(G19:G53,"Pasa")+COUNTIF(G19:G53,"Falla")))),                 "NO CONFORME","CONFORME")))))))</f>
        <v>N/A</v>
      </c>
      <c r="H54" s="178" t="str">
        <f>IF('03.Muestra'!$D$45=0,"", IF(COUNTIF('P1.Perceptible'!$E247:$E281,"ERR")&gt;0,"ERROR",      IF(COUNTIF(H19:H53,"N/T")&gt;0, "EN CURSO",         IF(COUNTIF(H19:H53,"N/D") &gt; 0,"EN CURSO",              IF('03.Muestra'!$D$45 &lt;&gt; COUNTIF(H19:H53,"&lt;&gt;")-COUNTBLANK(H19:H53),"EN CURSO",  IF('03.Muestra'!$D$45 = COUNTIF(H19:H53,"N/A"), "N/A",                   IF(COUNTIF(H19:H53,"Falla")&gt;('DATA - Oculta'!$C$25*((COUNTIF(H19:H53,"Pasa")+COUNTIF(H19:H53,"Falla")))),                 "NO CONFORME","CONFORME")))))))</f>
        <v>NO CONFORME</v>
      </c>
      <c r="I54" s="178" t="str">
        <f>IF('03.Muestra'!$D$45=0,"", IF(COUNTIF('P1.Perceptible'!$E285:$E319,"ERR")&gt;0,"ERROR",      IF(COUNTIF(I19:I53,"N/T")&gt;0, "EN CURSO",         IF(COUNTIF(I19:I53,"N/D") &gt; 0,"EN CURSO",              IF('03.Muestra'!$D$45 &lt;&gt; COUNTIF(I19:I53,"&lt;&gt;")-COUNTBLANK(I19:I53),"EN CURSO",  IF('03.Muestra'!$D$45 = COUNTIF(I19:I53,"N/A"), "N/A",                   IF(COUNTIF(I19:I53,"Falla")&gt;('DATA - Oculta'!$C$25*((COUNTIF(I19:I53,"Pasa")+COUNTIF(I19:I53,"Falla")))),                 "NO CONFORME","CONFORME")))))))</f>
        <v>CONFORME</v>
      </c>
      <c r="J54" s="178" t="str">
        <f>IF('03.Muestra'!$D$45=0,"", IF(COUNTIF('P1.Perceptible'!$E323:$E357,"ERR")&gt;0,"ERROR",      IF(COUNTIF(J19:J53,"N/T")&gt;0, "EN CURSO",         IF(COUNTIF(J19:J53,"N/D") &gt; 0,"EN CURSO",              IF('03.Muestra'!$D$45 &lt;&gt; COUNTIF(J19:J53,"&lt;&gt;")-COUNTBLANK(J19:J53),"EN CURSO",  IF('03.Muestra'!$D$45 = COUNTIF(J19:J53,"N/A"), "N/A",                   IF(COUNTIF(J19:J53,"Falla")&gt;('DATA - Oculta'!$C$25*((COUNTIF(J19:J53,"Pasa")+COUNTIF(J19:J53,"Falla")))),                 "NO CONFORME","CONFORME")))))))</f>
        <v>CONFORME</v>
      </c>
      <c r="K54" s="178" t="str">
        <f>IF('03.Muestra'!$D$45=0,"", IF(COUNTIF('P1.Perceptible'!$E437:$E471,"ERR")&gt;0,"ERROR",      IF(COUNTIF(K19:K53,"N/T")&gt;0, "EN CURSO",         IF(COUNTIF(K19:K53,"N/D") &gt; 0,"EN CURSO",              IF('03.Muestra'!$D$45 &lt;&gt; COUNTIF(K19:K53,"&lt;&gt;")-COUNTBLANK(K19:K53),"EN CURSO",  IF('03.Muestra'!$D$45 = COUNTIF(K19:K53,"N/A"), "N/A",                   IF(COUNTIF(K19:K53,"Falla")&gt;('DATA - Oculta'!$C$25*((COUNTIF(K19:K53,"Pasa")+COUNTIF(K19:K53,"Falla")))),                 "NO CONFORME","CONFORME")))))))</f>
        <v>CONFORME</v>
      </c>
      <c r="L54" s="178" t="str">
        <f>IF('03.Muestra'!$D$45=0,"", IF(COUNTIF('P1.Perceptible'!$E475:$E509,"ERR")&gt;0,"ERROR",      IF(COUNTIF(L19:L53,"N/T")&gt;0, "EN CURSO",         IF(COUNTIF(L19:L53,"N/D") &gt; 0,"EN CURSO",              IF('03.Muestra'!$D$45 &lt;&gt; COUNTIF(L19:L53,"&lt;&gt;")-COUNTBLANK(L19:L53),"EN CURSO",  IF('03.Muestra'!$D$45 = COUNTIF(L19:L53,"N/A"), "N/A",                   IF(COUNTIF(L19:L53,"Falla")&gt;('DATA - Oculta'!$C$25*((COUNTIF(L19:L53,"Pasa")+COUNTIF(L19:L53,"Falla")))),                 "NO CONFORME","CONFORME")))))))</f>
        <v>N/A</v>
      </c>
      <c r="M54" s="178" t="str">
        <f>IF('03.Muestra'!$D$45=0,"", IF(COUNTIF('P2.Operable'!$E19:$E53,"ERR")&gt;0,"ERROR",      IF(COUNTIF(M19:M53,"N/T")&gt;0, "EN CURSO",         IF(COUNTIF(M19:M53,"N/D") &gt; 0,"EN CURSO",              IF('03.Muestra'!$D$45 &lt;&gt; COUNTIF(M19:M53,"&lt;&gt;")-COUNTBLANK(M19:M53),"EN CURSO",  IF('03.Muestra'!$D$45 = COUNTIF(M19:M53,"N/A"), "N/A",                   IF(COUNTIF(M19:M53,"Falla")&gt;('DATA - Oculta'!$C$25*((COUNTIF(M19:M53,"Pasa")+COUNTIF(M19:M53,"Falla")))),                 "NO CONFORME","CONFORME")))))))</f>
        <v>N/A</v>
      </c>
      <c r="N54" s="178" t="str">
        <f>IF('03.Muestra'!$D$45=0,"", IF(COUNTIF('P2.Operable'!$E57:$E91,"ERR")&gt;0,"ERROR",      IF(COUNTIF(N19:N53,"N/T")&gt;0, "EN CURSO",         IF(COUNTIF(N19:N53,"N/D") &gt; 0,"EN CURSO",              IF('03.Muestra'!$D$45 &lt;&gt; COUNTIF(N19:N53,"&lt;&gt;")-COUNTBLANK(N19:N53),"EN CURSO",  IF('03.Muestra'!$D$45 = COUNTIF(N19:N53,"N/A"), "N/A",                   IF(COUNTIF(N19:N53,"Falla")&gt;('DATA - Oculta'!$C$25*((COUNTIF(N19:N53,"Pasa")+COUNTIF(N19:N53,"Falla")))),                 "NO CONFORME","CONFORME")))))))</f>
        <v>N/A</v>
      </c>
      <c r="O54" s="178" t="str">
        <f>IF('03.Muestra'!$D$45=0,"", IF(COUNTIF('P2.Operable'!$E95:$E129,"ERR")&gt;0,"ERROR",      IF(COUNTIF(O19:O53,"N/T")&gt;0, "EN CURSO",         IF(COUNTIF(O19:O53,"N/D") &gt; 0,"EN CURSO",              IF('03.Muestra'!$D$45 &lt;&gt; COUNTIF(O19:O53,"&lt;&gt;")-COUNTBLANK(O19:O53),"EN CURSO",  IF('03.Muestra'!$D$45 = COUNTIF(O19:O53,"N/A"), "N/A",                   IF(COUNTIF(O19:O53,"Falla")&gt;('DATA - Oculta'!$C$25*((COUNTIF(O19:O53,"Pasa")+COUNTIF(O19:O53,"Falla")))),                 "NO CONFORME","CONFORME")))))))</f>
        <v>N/A</v>
      </c>
      <c r="P54" s="178" t="str">
        <f>IF('03.Muestra'!$D$45=0,"", IF(COUNTIF('P2.Operable'!$E133:$E167,"ERR")&gt;0,"ERROR",      IF(COUNTIF(P19:P53,"N/T")&gt;0, "EN CURSO",         IF(COUNTIF(P19:P53,"N/D") &gt; 0,"EN CURSO",              IF('03.Muestra'!$D$45 &lt;&gt; COUNTIF(P19:P53,"&lt;&gt;")-COUNTBLANK(P19:P53),"EN CURSO",  IF('03.Muestra'!$D$45 = COUNTIF(P19:P53,"N/A"), "N/A",                   IF(COUNTIF(P19:P53,"Falla")&gt;('DATA - Oculta'!$C$25*((COUNTIF(P19:P53,"Pasa")+COUNTIF(P19:P53,"Falla")))),                 "NO CONFORME","CONFORME")))))))</f>
        <v>N/A</v>
      </c>
      <c r="Q54" s="178" t="str">
        <f>IF('03.Muestra'!$D$45=0,"", IF(COUNTIF('P2.Operable'!$E171:$E205,"ERR")&gt;0,"ERROR",      IF(COUNTIF(Q19:Q53,"N/T")&gt;0, "EN CURSO",         IF(COUNTIF(Q19:Q53,"N/D") &gt; 0,"EN CURSO",              IF('03.Muestra'!$D$45 &lt;&gt; COUNTIF(Q19:Q53,"&lt;&gt;")-COUNTBLANK(Q19:Q53),"EN CURSO",  IF('03.Muestra'!$D$45 = COUNTIF(Q19:Q53,"N/A"), "N/A",                   IF(COUNTIF(Q19:Q53,"Falla")&gt;('DATA - Oculta'!$C$25*((COUNTIF(Q19:Q53,"Pasa")+COUNTIF(Q19:Q53,"Falla")))),                 "NO CONFORME","CONFORME")))))))</f>
        <v>N/A</v>
      </c>
      <c r="R54" s="178" t="str">
        <f>IF('03.Muestra'!$D$45=0,"", IF(COUNTIF('P2.Operable'!$E209:$E243,"ERR")&gt;0,"ERROR",      IF(COUNTIF(R19:R53,"N/T")&gt;0, "EN CURSO",         IF(COUNTIF(R19:R53,"N/D") &gt; 0,"EN CURSO",              IF('03.Muestra'!$D$45 &lt;&gt; COUNTIF(R19:R53,"&lt;&gt;")-COUNTBLANK(R19:R53),"EN CURSO",  IF('03.Muestra'!$D$45 = COUNTIF(R19:R53,"N/A"), "N/A",                   IF(COUNTIF(R19:R53,"Falla")&gt;('DATA - Oculta'!$C$25*((COUNTIF(R19:R53,"Pasa")+COUNTIF(R19:R53,"Falla")))),                 "NO CONFORME","CONFORME")))))))</f>
        <v>N/A</v>
      </c>
      <c r="S54" s="178" t="str">
        <f>IF('03.Muestra'!$D$45=0,"", IF(COUNTIF('P2.Operable'!$E247:$E281,"ERR")&gt;0,"ERROR",      IF(COUNTIF(S19:S53,"N/T")&gt;0, "EN CURSO",         IF(COUNTIF(S19:S53,"N/D") &gt; 0,"EN CURSO",              IF('03.Muestra'!$D$45 &lt;&gt; COUNTIF(S19:S53,"&lt;&gt;")-COUNTBLANK(S19:S53),"EN CURSO",  IF('03.Muestra'!$D$45 = COUNTIF(S19:S53,"N/A"), "N/A",                   IF(COUNTIF(S19:S53,"Falla")&gt;('DATA - Oculta'!$C$25*((COUNTIF(S19:S53,"Pasa")+COUNTIF(S19:S53,"Falla")))),                 "NO CONFORME","CONFORME")))))))</f>
        <v>N/A</v>
      </c>
      <c r="T54" s="178" t="str">
        <f>IF('03.Muestra'!$D$45=0,"", IF(COUNTIF('P2.Operable'!$E285:$E319,"ERR")&gt;0,"ERROR",      IF(COUNTIF(T19:T53,"N/T")&gt;0, "EN CURSO",         IF(COUNTIF(T19:T53,"N/D") &gt; 0,"EN CURSO",              IF('03.Muestra'!$D$45 &lt;&gt; COUNTIF(T19:T53,"&lt;&gt;")-COUNTBLANK(T19:T53),"EN CURSO",  IF('03.Muestra'!$D$45 = COUNTIF(T19:T53,"N/A"), "N/A",                   IF(COUNTIF(T19:T53,"Falla")&gt;('DATA - Oculta'!$C$25*((COUNTIF(T19:T53,"Pasa")+COUNTIF(T19:T53,"Falla")))),                 "NO CONFORME","CONFORME")))))))</f>
        <v>CONFORME</v>
      </c>
      <c r="U54" s="178" t="str">
        <f>IF('03.Muestra'!$D$45=0,"", IF(COUNTIF('P2.Operable'!$E323:$E357,"ERR")&gt;0,"ERROR",      IF(COUNTIF(U19:U53,"N/T")&gt;0, "EN CURSO",         IF(COUNTIF(U19:U53,"N/D") &gt; 0,"EN CURSO",              IF('03.Muestra'!$D$45 &lt;&gt; COUNTIF(U19:U53,"&lt;&gt;")-COUNTBLANK(U19:U53),"EN CURSO",  IF('03.Muestra'!$D$45 = COUNTIF(U19:U53,"N/A"), "N/A",                   IF(COUNTIF(U19:U53,"Falla")&gt;('DATA - Oculta'!$C$25*((COUNTIF(U19:U53,"Pasa")+COUNTIF(U19:U53,"Falla")))),                 "NO CONFORME","CONFORME")))))))</f>
        <v>CONFORME</v>
      </c>
      <c r="V54" s="178" t="str">
        <f>IF('03.Muestra'!$D$45=0,"", IF(COUNTIF('P2.Operable'!$E361:$E395,"ERR")&gt;0,"ERROR",      IF(COUNTIF(V19:V53,"N/T")&gt;0, "EN CURSO",         IF(COUNTIF(V19:V53,"N/D") &gt; 0,"EN CURSO",              IF('03.Muestra'!$D$45 &lt;&gt; COUNTIF(V19:V53,"&lt;&gt;")-COUNTBLANK(V19:V53),"EN CURSO",  IF('03.Muestra'!$D$45 = COUNTIF(V19:V53,"N/A"), "N/A",                   IF(COUNTIF(V19:V53,"Falla")&gt;('DATA - Oculta'!$C$25*((COUNTIF(V19:V53,"Pasa")+COUNTIF(V19:V53,"Falla")))),                 "NO CONFORME","CONFORME")))))))</f>
        <v>CONFORME</v>
      </c>
      <c r="W54" s="178" t="str">
        <f>IF('03.Muestra'!$D$45=0,"", IF(COUNTIF('P2.Operable'!$E513:$E547,"ERR")&gt;0,"ERROR",      IF(COUNTIF(W19:W53,"N/T")&gt;0, "EN CURSO",         IF(COUNTIF(W19:W53,"N/D") &gt; 0,"EN CURSO",              IF('03.Muestra'!$D$45 &lt;&gt; COUNTIF(W19:W53,"&lt;&gt;")-COUNTBLANK(W19:W53),"EN CURSO",  IF('03.Muestra'!$D$45 = COUNTIF(W19:W53,"N/A"), "N/A",                   IF(COUNTIF(W19:W53,"Falla")&gt;('DATA - Oculta'!$C$25*((COUNTIF(W19:W53,"Pasa")+COUNTIF(W19:W53,"Falla")))),                 "NO CONFORME","CONFORME")))))))</f>
        <v>N/A</v>
      </c>
      <c r="X54" s="178" t="str">
        <f>IF('03.Muestra'!$D$45=0,"", IF(COUNTIF('P2.Operable'!$E551:$E585,"ERR")&gt;0,"ERROR",      IF(COUNTIF(X19:X53,"N/T")&gt;0, "EN CURSO",         IF(COUNTIF(X19:X53,"N/D") &gt; 0,"EN CURSO",              IF('03.Muestra'!$D$45 &lt;&gt; COUNTIF(X19:X53,"&lt;&gt;")-COUNTBLANK(X19:X53),"EN CURSO",  IF('03.Muestra'!$D$45 = COUNTIF(X19:X53,"N/A"), "N/A",                   IF(COUNTIF(X19:X53,"Falla")&gt;('DATA - Oculta'!$C$25*((COUNTIF(X19:X53,"Pasa")+COUNTIF(X19:X53,"Falla")))),                 "NO CONFORME","CONFORME")))))))</f>
        <v>N/A</v>
      </c>
      <c r="Y54" s="178" t="str">
        <f>IF('03.Muestra'!$D$45=0,"", IF(COUNTIF('P2.Operable'!$E589:$E623,"ERR")&gt;0,"ERROR",      IF(COUNTIF(Y19:Y53,"N/T")&gt;0, "EN CURSO",         IF(COUNTIF(Y19:Y53,"N/D") &gt; 0,"EN CURSO",              IF('03.Muestra'!$D$45 &lt;&gt; COUNTIF(Y19:Y53,"&lt;&gt;")-COUNTBLANK(Y19:Y53),"EN CURSO",  IF('03.Muestra'!$D$45 = COUNTIF(Y19:Y53,"N/A"), "N/A",                   IF(COUNTIF(Y19:Y53,"Falla")&gt;('DATA - Oculta'!$C$25*((COUNTIF(Y19:Y53,"Pasa")+COUNTIF(Y19:Y53,"Falla")))),                 "NO CONFORME","CONFORME")))))))</f>
        <v>CONFORME</v>
      </c>
      <c r="Z54" s="178" t="str">
        <f>IF('03.Muestra'!$D$45=0,"", IF(COUNTIF('P2.Operable'!$E627:$E661,"ERR")&gt;0,"ERROR",      IF(COUNTIF(Z19:Z53,"N/T")&gt;0, "EN CURSO",         IF(COUNTIF(Z19:Z53,"N/D") &gt; 0,"EN CURSO",              IF('03.Muestra'!$D$45 &lt;&gt; COUNTIF(Z19:Z53,"&lt;&gt;")-COUNTBLANK(Z19:Z53),"EN CURSO",  IF('03.Muestra'!$D$45 = COUNTIF(Z19:Z53,"N/A"), "N/A",                   IF(COUNTIF(Z19:Z53,"Falla")&gt;('DATA - Oculta'!$C$25*((COUNTIF(Z19:Z53,"Pasa")+COUNTIF(Z19:Z53,"Falla")))),                 "NO CONFORME","CONFORME")))))))</f>
        <v>N/A</v>
      </c>
      <c r="AA54" s="178" t="str">
        <f>IF('03.Muestra'!$D$45=0,"", IF(COUNTIF('P3.Comprensible'!$E19:$E53,"ERR")&gt;0,"ERROR",      IF(COUNTIF(AA19:AA53,"N/T")&gt;0, "EN CURSO",         IF(COUNTIF(AA19:AA53,"N/D") &gt; 0,"EN CURSO",              IF('03.Muestra'!$D$45 &lt;&gt; COUNTIF(AA19:AA53,"&lt;&gt;")-COUNTBLANK(AA19:AA53),"EN CURSO",  IF('03.Muestra'!$D$45 = COUNTIF(AA19:AA53,"N/A"), "N/A",                   IF(COUNTIF(AA19:AA53,"Falla")&gt;('DATA - Oculta'!$C$25*((COUNTIF(AA19:AA53,"Pasa")+COUNTIF(AA19:AA53,"Falla")))),                 "NO CONFORME","CONFORME")))))))</f>
        <v>NO CONFORME</v>
      </c>
      <c r="AB54" s="178" t="str">
        <f>IF('03.Muestra'!$D$45=0,"", IF(COUNTIF('P3.Comprensible'!$E95:$E129,"ERR")&gt;0,"ERROR",      IF(COUNTIF(AB19:AB53,"N/T")&gt;0, "EN CURSO",         IF(COUNTIF(AB19:AB53,"N/D") &gt; 0,"EN CURSO",              IF('03.Muestra'!$D$45 &lt;&gt; COUNTIF(AB19:AB53,"&lt;&gt;")-COUNTBLANK(AB19:AB53),"EN CURSO",  IF('03.Muestra'!$D$45 = COUNTIF(AB19:AB53,"N/A"), "N/A",                   IF(COUNTIF(AB19:AB53,"Falla")&gt;('DATA - Oculta'!$C$25*((COUNTIF(AB19:AB53,"Pasa")+COUNTIF(AB19:AB53,"Falla")))),                 "NO CONFORME","CONFORME")))))))</f>
        <v>N/A</v>
      </c>
      <c r="AC54" s="178" t="str">
        <f>IF('03.Muestra'!$D$45=0,"", IF(COUNTIF('P3.Comprensible'!$E133:$E167,"ERR")&gt;0,"ERROR",      IF(COUNTIF(AC19:AC53,"N/T")&gt;0, "EN CURSO",         IF(COUNTIF(AC19:AC53,"N/D") &gt; 0,"EN CURSO",              IF('03.Muestra'!$D$45 &lt;&gt; COUNTIF(AC19:AC53,"&lt;&gt;")-COUNTBLANK(AC19:AC53),"EN CURSO",  IF('03.Muestra'!$D$45 = COUNTIF(AC19:AC53,"N/A"), "N/A",                   IF(COUNTIF(AC19:AC53,"Falla")&gt;('DATA - Oculta'!$C$25*((COUNTIF(AC19:AC53,"Pasa")+COUNTIF(AC19:AC53,"Falla")))),                 "NO CONFORME","CONFORME")))))))</f>
        <v>NO CONFORME</v>
      </c>
      <c r="AD54" s="178" t="str">
        <f>IF('03.Muestra'!$D$45=0,"", IF(COUNTIF('P3.Comprensible'!$E247:$E281,"ERR")&gt;0,"ERROR",      IF(COUNTIF(AD19:AD53,"N/T")&gt;0, "EN CURSO",         IF(COUNTIF(AD19:AD53,"N/D") &gt; 0,"EN CURSO",              IF('03.Muestra'!$D$45 &lt;&gt; COUNTIF(AD19:AD53,"&lt;&gt;")-COUNTBLANK(AD19:AD53),"EN CURSO",  IF('03.Muestra'!$D$45 = COUNTIF(AD19:AD53,"N/A"), "N/A",                   IF(COUNTIF(AD19:AD53,"Falla")&gt;('DATA - Oculta'!$C$25*((COUNTIF(AD19:AD53,"Pasa")+COUNTIF(AD19:AD53,"Falla")))),                 "NO CONFORME","CONFORME")))))))</f>
        <v>N/A</v>
      </c>
      <c r="AE54" s="178" t="str">
        <f>IF('03.Muestra'!$D$45=0,"", IF(COUNTIF('P3.Comprensible'!$E285:$E319,"ERR")&gt;0,"ERROR",      IF(COUNTIF(AE19:AE53,"N/T")&gt;0, "EN CURSO",         IF(COUNTIF(AE19:AE53,"N/D") &gt; 0,"EN CURSO",              IF('03.Muestra'!$D$45 &lt;&gt; COUNTIF(AE19:AE53,"&lt;&gt;")-COUNTBLANK(AE19:AE53),"EN CURSO",  IF('03.Muestra'!$D$45 = COUNTIF(AE19:AE53,"N/A"), "N/A",                   IF(COUNTIF(AE19:AE53,"Falla")&gt;('DATA - Oculta'!$C$25*((COUNTIF(AE19:AE53,"Pasa")+COUNTIF(AE19:AE53,"Falla")))),                 "NO CONFORME","CONFORME")))))))</f>
        <v>CONFORME</v>
      </c>
      <c r="AF54" s="178" t="str">
        <f>IF('03.Muestra'!$D$45=0,"", IF(COUNTIF('P4.Robusto'!$E19:$E53,"ERR")&gt;0,"ERROR",      IF(COUNTIF(AF19:AF53,"N/T")&gt;0, "EN CURSO",         IF(COUNTIF(AF19:AF53,"N/D") &gt; 0,"EN CURSO",              IF('03.Muestra'!$D$45 &lt;&gt; COUNTIF(AF19:AF53,"&lt;&gt;")-COUNTBLANK(AF19:AF53),"EN CURSO",  IF('03.Muestra'!$D$45 = COUNTIF(AF19:AF53,"N/A"), "N/A",                   IF(COUNTIF(AF19:AF53,"Falla")&gt;('DATA - Oculta'!$C$25*((COUNTIF(AF19:AF53,"Pasa")+COUNTIF(AF19:AF53,"Falla")))),                 "NO CONFORME","CONFORME")))))))</f>
        <v>NO CONFORME</v>
      </c>
      <c r="AG54" s="178" t="str">
        <f>IF('03.Muestra'!$D$45=0,"", IF(COUNTIF('P4.Robusto'!$E57:$E91,"ERR")&gt;0,"ERROR",      IF(COUNTIF(AG19:AG53,"N/T")&gt;0, "EN CURSO",         IF(COUNTIF(AG19:AG53,"N/D") &gt; 0,"EN CURSO",              IF('03.Muestra'!$D$45 &lt;&gt; COUNTIF(AG19:AG53,"&lt;&gt;")-COUNTBLANK(AG19:AG53),"EN CURSO",  IF('03.Muestra'!$D$45 = COUNTIF(AG19:AG53,"N/A"), "N/A",                   IF(COUNTIF(AG19:AG53,"Falla")&gt;('DATA - Oculta'!$C$25*((COUNTIF(AG19:AG53,"Pasa")+COUNTIF(AG19:AG53,"Falla")))),                 "NO CONFORME","CONFORME")))))))</f>
        <v>CONFORME</v>
      </c>
      <c r="AH54" s="38"/>
      <c r="AI54" s="38"/>
      <c r="AJ54" s="38"/>
      <c r="AK54" s="38"/>
    </row>
    <row r="55" spans="1:37" ht="20.5">
      <c r="A55" s="38"/>
      <c r="B55" s="39"/>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125"/>
      <c r="AI55" s="38"/>
      <c r="AJ55" s="38"/>
      <c r="AK55" s="38"/>
    </row>
    <row r="56" spans="1:37">
      <c r="A56" s="38"/>
      <c r="B56" s="39"/>
      <c r="C56" s="38"/>
      <c r="D56" s="38"/>
      <c r="E56" s="38"/>
      <c r="F56" s="38"/>
      <c r="G56" s="38"/>
      <c r="H56" s="38"/>
      <c r="I56" s="38"/>
      <c r="J56" s="38"/>
      <c r="K56" s="38"/>
      <c r="L56" s="38"/>
      <c r="M56" s="38"/>
      <c r="N56" s="127"/>
      <c r="O56" s="38"/>
      <c r="P56" s="38"/>
      <c r="Q56" s="38"/>
      <c r="R56" s="38"/>
      <c r="S56" s="38"/>
      <c r="T56" s="38"/>
      <c r="U56" s="38"/>
      <c r="V56" s="38"/>
      <c r="W56" s="38"/>
      <c r="X56" s="38"/>
      <c r="Y56" s="38"/>
      <c r="Z56" s="38"/>
      <c r="AA56" s="38"/>
      <c r="AB56" s="38"/>
      <c r="AC56" s="38"/>
      <c r="AD56" s="38"/>
      <c r="AE56" s="38"/>
      <c r="AF56" s="38"/>
      <c r="AG56" s="38"/>
      <c r="AH56" s="38"/>
      <c r="AI56" s="38"/>
      <c r="AJ56" s="38"/>
      <c r="AK56" s="38"/>
    </row>
    <row r="57" spans="1:37">
      <c r="A57" s="38"/>
      <c r="B57" s="3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row>
    <row r="58" spans="1:37" ht="31">
      <c r="A58" s="38"/>
      <c r="B58" s="39"/>
      <c r="C58" s="107" t="s">
        <v>63</v>
      </c>
      <c r="D58" s="117"/>
      <c r="E58" s="117"/>
      <c r="F58" s="117"/>
      <c r="G58" s="117"/>
      <c r="H58" s="117"/>
      <c r="I58" s="117"/>
      <c r="J58" s="117"/>
      <c r="K58" s="117"/>
      <c r="L58" s="117"/>
      <c r="M58" s="117"/>
      <c r="N58" s="117"/>
      <c r="O58" s="118"/>
      <c r="P58" s="118"/>
      <c r="Q58" s="118"/>
      <c r="R58" s="119"/>
      <c r="S58" s="119"/>
      <c r="T58" s="119"/>
      <c r="U58" s="119"/>
      <c r="V58" s="119"/>
      <c r="W58" s="120"/>
      <c r="X58" s="38"/>
      <c r="Y58" s="38"/>
      <c r="Z58" s="38"/>
      <c r="AA58" s="38"/>
      <c r="AB58" s="38"/>
      <c r="AC58" s="38"/>
      <c r="AD58" s="38"/>
      <c r="AE58" s="38"/>
      <c r="AF58" s="38"/>
      <c r="AG58" s="38"/>
      <c r="AH58" s="38"/>
      <c r="AI58" s="38"/>
      <c r="AJ58" s="38"/>
      <c r="AK58" s="38"/>
    </row>
    <row r="59" spans="1:37" ht="15.75" customHeight="1">
      <c r="A59" s="38"/>
      <c r="B59" s="39"/>
      <c r="C59" s="121" t="s">
        <v>143</v>
      </c>
      <c r="D59" s="121" t="s">
        <v>175</v>
      </c>
      <c r="E59" s="121" t="s">
        <v>176</v>
      </c>
      <c r="F59" s="121" t="s">
        <v>177</v>
      </c>
      <c r="G59" s="121" t="s">
        <v>178</v>
      </c>
      <c r="H59" s="121" t="s">
        <v>179</v>
      </c>
      <c r="I59" s="121" t="s">
        <v>180</v>
      </c>
      <c r="J59" s="121" t="s">
        <v>181</v>
      </c>
      <c r="K59" s="121" t="s">
        <v>182</v>
      </c>
      <c r="L59" s="121" t="s">
        <v>183</v>
      </c>
      <c r="M59" s="121" t="s">
        <v>184</v>
      </c>
      <c r="N59" s="121" t="s">
        <v>185</v>
      </c>
      <c r="O59" s="121" t="s">
        <v>186</v>
      </c>
      <c r="P59" s="121" t="s">
        <v>187</v>
      </c>
      <c r="Q59" s="121" t="s">
        <v>188</v>
      </c>
      <c r="R59" s="121" t="s">
        <v>189</v>
      </c>
      <c r="S59" s="121" t="s">
        <v>190</v>
      </c>
      <c r="T59" s="121" t="s">
        <v>191</v>
      </c>
      <c r="U59" s="121" t="s">
        <v>192</v>
      </c>
      <c r="V59" s="121" t="s">
        <v>193</v>
      </c>
      <c r="W59" s="121" t="s">
        <v>194</v>
      </c>
      <c r="X59" s="38"/>
      <c r="Y59" s="38"/>
      <c r="Z59" s="38"/>
      <c r="AA59" s="38"/>
      <c r="AB59" s="38"/>
      <c r="AC59" s="38"/>
      <c r="AD59" s="38"/>
      <c r="AE59" s="38"/>
      <c r="AF59" s="38"/>
      <c r="AG59" s="38"/>
      <c r="AH59" s="38"/>
      <c r="AI59" s="38"/>
      <c r="AJ59" s="38"/>
      <c r="AK59" s="38"/>
    </row>
    <row r="60" spans="1:37" ht="20.5">
      <c r="A60" s="38"/>
      <c r="B60" s="122" t="str">
        <f>IF( ISBLANK('03.Muestra'!$C8),"",'03.Muestra'!$C8)</f>
        <v>Páginal principal</v>
      </c>
      <c r="C60" s="123" t="str">
        <f>IF( ISBLANK('03.Muestra'!$E8),"",'03.Muestra'!$E8)</f>
        <v>https://sedejudicial.madrid.org/</v>
      </c>
      <c r="D60" s="124" t="str">
        <f>IF( ISBLANK('P1.Perceptible'!D171),"",'P1.Perceptible'!D171)</f>
        <v>N/A</v>
      </c>
      <c r="E60" s="124" t="str">
        <f>IF( ISBLANK('P1.Perceptible'!D209),"",'P1.Perceptible'!D209)</f>
        <v>N/A</v>
      </c>
      <c r="F60" s="124" t="str">
        <f>IF( ISBLANK('P1.Perceptible'!D361),"",'P1.Perceptible'!D361)</f>
        <v>N/A</v>
      </c>
      <c r="G60" s="124" t="str">
        <f>IF( ISBLANK('P1.Perceptible'!D399),"",'P1.Perceptible'!D399)</f>
        <v>Pasa</v>
      </c>
      <c r="H60" s="124" t="str">
        <f>IF( ISBLANK('P1.Perceptible'!D513),"",'P1.Perceptible'!D513)</f>
        <v>Pasa</v>
      </c>
      <c r="I60" s="124" t="str">
        <f>IF( ISBLANK('P1.Perceptible'!D551),"",'P1.Perceptible'!D551)</f>
        <v>Pasa</v>
      </c>
      <c r="J60" s="124" t="str">
        <f>IF( ISBLANK('P1.Perceptible'!D589),"",'P1.Perceptible'!D589)</f>
        <v>N/A</v>
      </c>
      <c r="K60" s="124" t="str">
        <f>IF( ISBLANK('P1.Perceptible'!D627),"",'P1.Perceptible'!D627)</f>
        <v>Pasa</v>
      </c>
      <c r="L60" s="124" t="str">
        <f>IF( ISBLANK('P1.Perceptible'!D665),"",'P1.Perceptible'!D665)</f>
        <v>Pasa</v>
      </c>
      <c r="M60" s="124" t="str">
        <f>IF( ISBLANK('P1.Perceptible'!D703),"",'P1.Perceptible'!D703)</f>
        <v>Pasa</v>
      </c>
      <c r="N60" s="124" t="str">
        <f>IF( ISBLANK('P1.Perceptible'!D741),"",'P1.Perceptible'!D741)</f>
        <v>N/A</v>
      </c>
      <c r="O60" s="124" t="str">
        <f>IF( ISBLANK('P2.Operable'!D399),"",'P2.Operable'!D399)</f>
        <v>Pasa</v>
      </c>
      <c r="P60" s="124" t="str">
        <f>IF( ISBLANK('P2.Operable'!D437),"",'P2.Operable'!D437)</f>
        <v>Pasa</v>
      </c>
      <c r="Q60" s="124" t="str">
        <f>IF( ISBLANK('P2.Operable'!D475),"",'P2.Operable'!D475)</f>
        <v>Pasa</v>
      </c>
      <c r="R60" s="124" t="str">
        <f>IF( ISBLANK('P3.Comprensible'!D57),"",'P3.Comprensible'!D57)</f>
        <v>N/A</v>
      </c>
      <c r="S60" s="124" t="str">
        <f>IF( ISBLANK('P3.Comprensible'!D171),"",'P3.Comprensible'!D171)</f>
        <v>Pasa</v>
      </c>
      <c r="T60" s="124" t="str">
        <f>IF( ISBLANK('P3.Comprensible'!D209),"",'P3.Comprensible'!D209)</f>
        <v>Pasa</v>
      </c>
      <c r="U60" s="124" t="str">
        <f>IF( ISBLANK('P3.Comprensible'!D323),"",'P3.Comprensible'!D323)</f>
        <v>N/A</v>
      </c>
      <c r="V60" s="124" t="str">
        <f>IF( ISBLANK('P3.Comprensible'!D361),"",'P3.Comprensible'!D361)</f>
        <v>N/A</v>
      </c>
      <c r="W60" s="124" t="str">
        <f>IF(ISBLANK('P4.Robusto'!D95),"",'P4.Robusto'!D95)</f>
        <v>N/A</v>
      </c>
      <c r="X60" s="40"/>
      <c r="Y60" s="38"/>
      <c r="Z60" s="38"/>
      <c r="AA60" s="38"/>
      <c r="AB60" s="38"/>
      <c r="AC60" s="38"/>
      <c r="AD60" s="38"/>
      <c r="AE60" s="38"/>
      <c r="AF60" s="38"/>
      <c r="AG60" s="38"/>
      <c r="AH60" s="38"/>
      <c r="AI60" s="38"/>
      <c r="AJ60" s="38"/>
      <c r="AK60" s="38"/>
    </row>
    <row r="61" spans="1:37" ht="20.5">
      <c r="A61" s="38"/>
      <c r="B61" s="122" t="str">
        <f>IF( ISBLANK('03.Muestra'!$C9),"",'03.Muestra'!$C9)</f>
        <v>Conozca la sede</v>
      </c>
      <c r="C61" s="123" t="str">
        <f>IF( ISBLANK('03.Muestra'!$E9),"",'03.Muestra'!$E9)</f>
        <v>https://sedejudicial.madrid.org/conozcalasede</v>
      </c>
      <c r="D61" s="124" t="str">
        <f>IF( ISBLANK('P1.Perceptible'!D172),"",'P1.Perceptible'!D172)</f>
        <v>N/A</v>
      </c>
      <c r="E61" s="124" t="str">
        <f>IF( ISBLANK('P1.Perceptible'!D210),"",'P1.Perceptible'!D210)</f>
        <v>N/A</v>
      </c>
      <c r="F61" s="124" t="str">
        <f>IF( ISBLANK('P1.Perceptible'!D362),"",'P1.Perceptible'!D362)</f>
        <v>N/A</v>
      </c>
      <c r="G61" s="124" t="str">
        <f>IF( ISBLANK('P1.Perceptible'!D400),"",'P1.Perceptible'!D400)</f>
        <v>N/A</v>
      </c>
      <c r="H61" s="124" t="str">
        <f>IF( ISBLANK('P1.Perceptible'!D514),"",'P1.Perceptible'!D514)</f>
        <v>Pasa</v>
      </c>
      <c r="I61" s="124" t="str">
        <f>IF( ISBLANK('P1.Perceptible'!D552),"",'P1.Perceptible'!D552)</f>
        <v>Pasa</v>
      </c>
      <c r="J61" s="124" t="str">
        <f>IF( ISBLANK('P1.Perceptible'!D590),"",'P1.Perceptible'!D590)</f>
        <v>N/A</v>
      </c>
      <c r="K61" s="124" t="str">
        <f>IF( ISBLANK('P1.Perceptible'!D628),"",'P1.Perceptible'!D628)</f>
        <v>Pasa</v>
      </c>
      <c r="L61" s="124" t="str">
        <f>IF( ISBLANK('P1.Perceptible'!D666),"",'P1.Perceptible'!D666)</f>
        <v>Pasa</v>
      </c>
      <c r="M61" s="124" t="str">
        <f>IF( ISBLANK('P1.Perceptible'!D704),"",'P1.Perceptible'!D704)</f>
        <v>Pasa</v>
      </c>
      <c r="N61" s="124" t="str">
        <f>IF( ISBLANK('P1.Perceptible'!D742),"",'P1.Perceptible'!D742)</f>
        <v>N/A</v>
      </c>
      <c r="O61" s="124" t="str">
        <f>IF( ISBLANK('P2.Operable'!D400),"",'P2.Operable'!D400)</f>
        <v>Pasa</v>
      </c>
      <c r="P61" s="124" t="str">
        <f>IF( ISBLANK('P2.Operable'!D438),"",'P2.Operable'!D438)</f>
        <v>Pasa</v>
      </c>
      <c r="Q61" s="124" t="str">
        <f>IF( ISBLANK('P2.Operable'!D476),"",'P2.Operable'!D476)</f>
        <v>N/A</v>
      </c>
      <c r="R61" s="124" t="str">
        <f>IF( ISBLANK('P3.Comprensible'!D58),"",'P3.Comprensible'!D58)</f>
        <v>N/A</v>
      </c>
      <c r="S61" s="124" t="str">
        <f>IF( ISBLANK('P3.Comprensible'!D172),"",'P3.Comprensible'!D172)</f>
        <v>Pasa</v>
      </c>
      <c r="T61" s="124" t="str">
        <f>IF( ISBLANK('P3.Comprensible'!D210),"",'P3.Comprensible'!D210)</f>
        <v>Pasa</v>
      </c>
      <c r="U61" s="124" t="str">
        <f>IF( ISBLANK('P3.Comprensible'!D324),"",'P3.Comprensible'!D324)</f>
        <v>N/A</v>
      </c>
      <c r="V61" s="124" t="str">
        <f>IF( ISBLANK('P3.Comprensible'!D362),"",'P3.Comprensible'!D362)</f>
        <v>N/A</v>
      </c>
      <c r="W61" s="124" t="str">
        <f>IF(ISBLANK('P4.Robusto'!D96),"",'P4.Robusto'!D96)</f>
        <v>N/A</v>
      </c>
      <c r="X61" s="40"/>
      <c r="Y61" s="38"/>
      <c r="Z61" s="38"/>
      <c r="AA61" s="38"/>
      <c r="AB61" s="38"/>
      <c r="AC61" s="38"/>
      <c r="AD61" s="38"/>
      <c r="AE61" s="38"/>
      <c r="AF61" s="38"/>
      <c r="AG61" s="38"/>
      <c r="AH61" s="38"/>
      <c r="AI61" s="38"/>
      <c r="AJ61" s="38"/>
      <c r="AK61" s="38"/>
    </row>
    <row r="62" spans="1:37" ht="20.5">
      <c r="A62" s="38"/>
      <c r="B62" s="122" t="str">
        <f>IF( ISBLANK('03.Muestra'!$C10),"",'03.Muestra'!$C10)</f>
        <v>Tramites</v>
      </c>
      <c r="C62" s="123" t="str">
        <f>IF( ISBLANK('03.Muestra'!$E10),"",'03.Muestra'!$E10)</f>
        <v>https://sedejudicial.madrid.org/tramitesyservicios</v>
      </c>
      <c r="D62" s="124" t="str">
        <f>IF( ISBLANK('P1.Perceptible'!D173),"",'P1.Perceptible'!D173)</f>
        <v>N/A</v>
      </c>
      <c r="E62" s="124" t="str">
        <f>IF( ISBLANK('P1.Perceptible'!D211),"",'P1.Perceptible'!D211)</f>
        <v>N/A</v>
      </c>
      <c r="F62" s="124" t="str">
        <f>IF( ISBLANK('P1.Perceptible'!D363),"",'P1.Perceptible'!D363)</f>
        <v>N/A</v>
      </c>
      <c r="G62" s="124" t="str">
        <f>IF( ISBLANK('P1.Perceptible'!D401),"",'P1.Perceptible'!D401)</f>
        <v>N/A</v>
      </c>
      <c r="H62" s="124" t="str">
        <f>IF( ISBLANK('P1.Perceptible'!D515),"",'P1.Perceptible'!D515)</f>
        <v>Pasa</v>
      </c>
      <c r="I62" s="124" t="str">
        <f>IF( ISBLANK('P1.Perceptible'!D553),"",'P1.Perceptible'!D553)</f>
        <v>Pasa</v>
      </c>
      <c r="J62" s="124" t="str">
        <f>IF( ISBLANK('P1.Perceptible'!D591),"",'P1.Perceptible'!D591)</f>
        <v>N/A</v>
      </c>
      <c r="K62" s="124" t="str">
        <f>IF( ISBLANK('P1.Perceptible'!D629),"",'P1.Perceptible'!D629)</f>
        <v>Pasa</v>
      </c>
      <c r="L62" s="124" t="str">
        <f>IF( ISBLANK('P1.Perceptible'!D667),"",'P1.Perceptible'!D667)</f>
        <v>Pasa</v>
      </c>
      <c r="M62" s="124" t="str">
        <f>IF( ISBLANK('P1.Perceptible'!D705),"",'P1.Perceptible'!D705)</f>
        <v>Pasa</v>
      </c>
      <c r="N62" s="124" t="str">
        <f>IF( ISBLANK('P1.Perceptible'!D743),"",'P1.Perceptible'!D743)</f>
        <v>N/A</v>
      </c>
      <c r="O62" s="124" t="str">
        <f>IF( ISBLANK('P2.Operable'!D401),"",'P2.Operable'!D401)</f>
        <v>Pasa</v>
      </c>
      <c r="P62" s="124" t="str">
        <f>IF( ISBLANK('P2.Operable'!D439),"",'P2.Operable'!D439)</f>
        <v>Falla</v>
      </c>
      <c r="Q62" s="124" t="str">
        <f>IF( ISBLANK('P2.Operable'!D477),"",'P2.Operable'!D477)</f>
        <v>N/A</v>
      </c>
      <c r="R62" s="124" t="str">
        <f>IF( ISBLANK('P3.Comprensible'!D59),"",'P3.Comprensible'!D59)</f>
        <v>N/A</v>
      </c>
      <c r="S62" s="124" t="str">
        <f>IF( ISBLANK('P3.Comprensible'!D173),"",'P3.Comprensible'!D173)</f>
        <v>Pasa</v>
      </c>
      <c r="T62" s="124" t="str">
        <f>IF( ISBLANK('P3.Comprensible'!D211),"",'P3.Comprensible'!D211)</f>
        <v>Pasa</v>
      </c>
      <c r="U62" s="124" t="str">
        <f>IF( ISBLANK('P3.Comprensible'!D325),"",'P3.Comprensible'!D325)</f>
        <v>N/A</v>
      </c>
      <c r="V62" s="124" t="str">
        <f>IF( ISBLANK('P3.Comprensible'!D363),"",'P3.Comprensible'!D363)</f>
        <v>N/A</v>
      </c>
      <c r="W62" s="124" t="str">
        <f>IF(ISBLANK('P4.Robusto'!D97),"",'P4.Robusto'!D97)</f>
        <v>N/A</v>
      </c>
      <c r="X62" s="40"/>
      <c r="Y62" s="38"/>
      <c r="Z62" s="38"/>
      <c r="AA62" s="38"/>
      <c r="AB62" s="38"/>
      <c r="AC62" s="38"/>
      <c r="AD62" s="38"/>
      <c r="AE62" s="38"/>
      <c r="AF62" s="38"/>
      <c r="AG62" s="38"/>
      <c r="AH62" s="38"/>
      <c r="AI62" s="38"/>
      <c r="AJ62" s="38"/>
      <c r="AK62" s="38"/>
    </row>
    <row r="63" spans="1:37" ht="20.5">
      <c r="A63" s="38"/>
      <c r="B63" s="122" t="str">
        <f>IF( ISBLANK('03.Muestra'!$C11),"",'03.Muestra'!$C11)</f>
        <v>Ayuda</v>
      </c>
      <c r="C63" s="123" t="str">
        <f>IF( ISBLANK('03.Muestra'!$E11),"",'03.Muestra'!$E11)</f>
        <v>https://sedejudicial.madrid.org/ayuda</v>
      </c>
      <c r="D63" s="124" t="str">
        <f>IF( ISBLANK('P1.Perceptible'!D174),"",'P1.Perceptible'!D174)</f>
        <v>N/A</v>
      </c>
      <c r="E63" s="124" t="str">
        <f>IF( ISBLANK('P1.Perceptible'!D212),"",'P1.Perceptible'!D212)</f>
        <v>N/A</v>
      </c>
      <c r="F63" s="124" t="str">
        <f>IF( ISBLANK('P1.Perceptible'!D364),"",'P1.Perceptible'!D364)</f>
        <v>N/A</v>
      </c>
      <c r="G63" s="124" t="str">
        <f>IF( ISBLANK('P1.Perceptible'!D402),"",'P1.Perceptible'!D402)</f>
        <v>N/A</v>
      </c>
      <c r="H63" s="124" t="str">
        <f>IF( ISBLANK('P1.Perceptible'!D516),"",'P1.Perceptible'!D516)</f>
        <v>Pasa</v>
      </c>
      <c r="I63" s="124" t="str">
        <f>IF( ISBLANK('P1.Perceptible'!D554),"",'P1.Perceptible'!D554)</f>
        <v>Pasa</v>
      </c>
      <c r="J63" s="124" t="str">
        <f>IF( ISBLANK('P1.Perceptible'!D592),"",'P1.Perceptible'!D592)</f>
        <v>N/A</v>
      </c>
      <c r="K63" s="124" t="str">
        <f>IF( ISBLANK('P1.Perceptible'!D630),"",'P1.Perceptible'!D630)</f>
        <v>Pasa</v>
      </c>
      <c r="L63" s="124" t="str">
        <f>IF( ISBLANK('P1.Perceptible'!D668),"",'P1.Perceptible'!D668)</f>
        <v>Pasa</v>
      </c>
      <c r="M63" s="124" t="str">
        <f>IF( ISBLANK('P1.Perceptible'!D706),"",'P1.Perceptible'!D706)</f>
        <v>Pasa</v>
      </c>
      <c r="N63" s="124" t="str">
        <f>IF( ISBLANK('P1.Perceptible'!D744),"",'P1.Perceptible'!D744)</f>
        <v>N/A</v>
      </c>
      <c r="O63" s="124" t="str">
        <f>IF( ISBLANK('P2.Operable'!D402),"",'P2.Operable'!D402)</f>
        <v>Pasa</v>
      </c>
      <c r="P63" s="124" t="str">
        <f>IF( ISBLANK('P2.Operable'!D440),"",'P2.Operable'!D440)</f>
        <v>Pasa</v>
      </c>
      <c r="Q63" s="124" t="str">
        <f>IF( ISBLANK('P2.Operable'!D478),"",'P2.Operable'!D478)</f>
        <v>N/A</v>
      </c>
      <c r="R63" s="124" t="str">
        <f>IF( ISBLANK('P3.Comprensible'!D60),"",'P3.Comprensible'!D60)</f>
        <v>N/A</v>
      </c>
      <c r="S63" s="124" t="str">
        <f>IF( ISBLANK('P3.Comprensible'!D174),"",'P3.Comprensible'!D174)</f>
        <v>Pasa</v>
      </c>
      <c r="T63" s="124" t="str">
        <f>IF( ISBLANK('P3.Comprensible'!D212),"",'P3.Comprensible'!D212)</f>
        <v>Pasa</v>
      </c>
      <c r="U63" s="124" t="str">
        <f>IF( ISBLANK('P3.Comprensible'!D326),"",'P3.Comprensible'!D326)</f>
        <v>N/A</v>
      </c>
      <c r="V63" s="124" t="str">
        <f>IF( ISBLANK('P3.Comprensible'!D364),"",'P3.Comprensible'!D364)</f>
        <v>N/A</v>
      </c>
      <c r="W63" s="124" t="str">
        <f>IF(ISBLANK('P4.Robusto'!D98),"",'P4.Robusto'!D98)</f>
        <v>N/A</v>
      </c>
      <c r="X63" s="40"/>
      <c r="Y63" s="38"/>
      <c r="Z63" s="38"/>
      <c r="AA63" s="38"/>
      <c r="AB63" s="38"/>
      <c r="AC63" s="38"/>
      <c r="AD63" s="38"/>
      <c r="AE63" s="38"/>
      <c r="AF63" s="38"/>
      <c r="AG63" s="38"/>
      <c r="AH63" s="38"/>
      <c r="AI63" s="38"/>
      <c r="AJ63" s="38"/>
      <c r="AK63" s="38"/>
    </row>
    <row r="64" spans="1:37" ht="20.5">
      <c r="A64" s="38"/>
      <c r="B64" s="122" t="str">
        <f>IF( ISBLANK('03.Muestra'!$C12),"",'03.Muestra'!$C12)</f>
        <v>Carta de Derechos</v>
      </c>
      <c r="C64" s="123" t="str">
        <f>IF( ISBLANK('03.Muestra'!$E12),"",'03.Muestra'!$E12)</f>
        <v>https://sedejudicial.madrid.org/conozcalasede#views-row-9</v>
      </c>
      <c r="D64" s="124" t="str">
        <f>IF( ISBLANK('P1.Perceptible'!D175),"",'P1.Perceptible'!D175)</f>
        <v>N/A</v>
      </c>
      <c r="E64" s="124" t="str">
        <f>IF( ISBLANK('P1.Perceptible'!D213),"",'P1.Perceptible'!D213)</f>
        <v>N/A</v>
      </c>
      <c r="F64" s="124" t="str">
        <f>IF( ISBLANK('P1.Perceptible'!D365),"",'P1.Perceptible'!D365)</f>
        <v>N/A</v>
      </c>
      <c r="G64" s="124" t="str">
        <f>IF( ISBLANK('P1.Perceptible'!D403),"",'P1.Perceptible'!D403)</f>
        <v>N/A</v>
      </c>
      <c r="H64" s="124" t="str">
        <f>IF( ISBLANK('P1.Perceptible'!D517),"",'P1.Perceptible'!D517)</f>
        <v>Pasa</v>
      </c>
      <c r="I64" s="124" t="str">
        <f>IF( ISBLANK('P1.Perceptible'!D555),"",'P1.Perceptible'!D555)</f>
        <v>Pasa</v>
      </c>
      <c r="J64" s="124" t="str">
        <f>IF( ISBLANK('P1.Perceptible'!D593),"",'P1.Perceptible'!D593)</f>
        <v>N/A</v>
      </c>
      <c r="K64" s="124" t="str">
        <f>IF( ISBLANK('P1.Perceptible'!D631),"",'P1.Perceptible'!D631)</f>
        <v>Pasa</v>
      </c>
      <c r="L64" s="124" t="str">
        <f>IF( ISBLANK('P1.Perceptible'!D669),"",'P1.Perceptible'!D669)</f>
        <v>Pasa</v>
      </c>
      <c r="M64" s="124" t="str">
        <f>IF( ISBLANK('P1.Perceptible'!D707),"",'P1.Perceptible'!D707)</f>
        <v>Pasa</v>
      </c>
      <c r="N64" s="124" t="str">
        <f>IF( ISBLANK('P1.Perceptible'!D745),"",'P1.Perceptible'!D745)</f>
        <v>N/A</v>
      </c>
      <c r="O64" s="124" t="str">
        <f>IF( ISBLANK('P2.Operable'!D403),"",'P2.Operable'!D403)</f>
        <v>Pasa</v>
      </c>
      <c r="P64" s="124" t="str">
        <f>IF( ISBLANK('P2.Operable'!D441),"",'P2.Operable'!D441)</f>
        <v>Pasa</v>
      </c>
      <c r="Q64" s="124" t="str">
        <f>IF( ISBLANK('P2.Operable'!D479),"",'P2.Operable'!D479)</f>
        <v>N/A</v>
      </c>
      <c r="R64" s="124" t="str">
        <f>IF( ISBLANK('P3.Comprensible'!D61),"",'P3.Comprensible'!D61)</f>
        <v>N/A</v>
      </c>
      <c r="S64" s="124" t="str">
        <f>IF( ISBLANK('P3.Comprensible'!D175),"",'P3.Comprensible'!D175)</f>
        <v>Pasa</v>
      </c>
      <c r="T64" s="124" t="str">
        <f>IF( ISBLANK('P3.Comprensible'!D213),"",'P3.Comprensible'!D213)</f>
        <v>Pasa</v>
      </c>
      <c r="U64" s="124" t="str">
        <f>IF( ISBLANK('P3.Comprensible'!D327),"",'P3.Comprensible'!D327)</f>
        <v>N/A</v>
      </c>
      <c r="V64" s="124" t="str">
        <f>IF( ISBLANK('P3.Comprensible'!D365),"",'P3.Comprensible'!D365)</f>
        <v>N/A</v>
      </c>
      <c r="W64" s="124" t="str">
        <f>IF(ISBLANK('P4.Robusto'!D99),"",'P4.Robusto'!D99)</f>
        <v>N/A</v>
      </c>
      <c r="X64" s="40"/>
      <c r="Y64" s="38"/>
      <c r="Z64" s="38"/>
      <c r="AA64" s="38"/>
      <c r="AB64" s="38"/>
      <c r="AC64" s="38"/>
      <c r="AD64" s="38"/>
      <c r="AE64" s="38"/>
      <c r="AF64" s="38"/>
      <c r="AG64" s="38"/>
      <c r="AH64" s="38"/>
      <c r="AI64" s="38"/>
      <c r="AJ64" s="38"/>
      <c r="AK64" s="38"/>
    </row>
    <row r="65" spans="1:37" ht="20.5">
      <c r="A65" s="38"/>
      <c r="B65" s="122" t="str">
        <f>IF( ISBLANK('03.Muestra'!$C13),"",'03.Muestra'!$C13)</f>
        <v>Firmas y certificados</v>
      </c>
      <c r="C65" s="123" t="str">
        <f>IF( ISBLANK('03.Muestra'!$E13),"",'03.Muestra'!$E13)</f>
        <v>https://sedejudicial.madrid.org/conozcalasede#views-row-2</v>
      </c>
      <c r="D65" s="124" t="str">
        <f>IF( ISBLANK('P1.Perceptible'!D176),"",'P1.Perceptible'!D176)</f>
        <v>N/A</v>
      </c>
      <c r="E65" s="124" t="str">
        <f>IF( ISBLANK('P1.Perceptible'!D214),"",'P1.Perceptible'!D214)</f>
        <v>N/A</v>
      </c>
      <c r="F65" s="124" t="str">
        <f>IF( ISBLANK('P1.Perceptible'!D366),"",'P1.Perceptible'!D366)</f>
        <v>N/A</v>
      </c>
      <c r="G65" s="124" t="str">
        <f>IF( ISBLANK('P1.Perceptible'!D404),"",'P1.Perceptible'!D404)</f>
        <v>N/A</v>
      </c>
      <c r="H65" s="124" t="str">
        <f>IF( ISBLANK('P1.Perceptible'!D518),"",'P1.Perceptible'!D518)</f>
        <v>Pasa</v>
      </c>
      <c r="I65" s="124" t="str">
        <f>IF( ISBLANK('P1.Perceptible'!D556),"",'P1.Perceptible'!D556)</f>
        <v>Pasa</v>
      </c>
      <c r="J65" s="124" t="str">
        <f>IF( ISBLANK('P1.Perceptible'!D594),"",'P1.Perceptible'!D594)</f>
        <v>N/A</v>
      </c>
      <c r="K65" s="124" t="str">
        <f>IF( ISBLANK('P1.Perceptible'!D632),"",'P1.Perceptible'!D632)</f>
        <v>Pasa</v>
      </c>
      <c r="L65" s="124" t="str">
        <f>IF( ISBLANK('P1.Perceptible'!D670),"",'P1.Perceptible'!D670)</f>
        <v>Pasa</v>
      </c>
      <c r="M65" s="124" t="str">
        <f>IF( ISBLANK('P1.Perceptible'!D708),"",'P1.Perceptible'!D708)</f>
        <v>Pasa</v>
      </c>
      <c r="N65" s="124" t="str">
        <f>IF( ISBLANK('P1.Perceptible'!D746),"",'P1.Perceptible'!D746)</f>
        <v>N/A</v>
      </c>
      <c r="O65" s="124" t="str">
        <f>IF( ISBLANK('P2.Operable'!D404),"",'P2.Operable'!D404)</f>
        <v>Pasa</v>
      </c>
      <c r="P65" s="124" t="str">
        <f>IF( ISBLANK('P2.Operable'!D442),"",'P2.Operable'!D442)</f>
        <v>Pasa</v>
      </c>
      <c r="Q65" s="124" t="str">
        <f>IF( ISBLANK('P2.Operable'!D480),"",'P2.Operable'!D480)</f>
        <v>N/A</v>
      </c>
      <c r="R65" s="124" t="str">
        <f>IF( ISBLANK('P3.Comprensible'!D62),"",'P3.Comprensible'!D62)</f>
        <v>N/A</v>
      </c>
      <c r="S65" s="124" t="str">
        <f>IF( ISBLANK('P3.Comprensible'!D176),"",'P3.Comprensible'!D176)</f>
        <v>Pasa</v>
      </c>
      <c r="T65" s="124" t="str">
        <f>IF( ISBLANK('P3.Comprensible'!D214),"",'P3.Comprensible'!D214)</f>
        <v>Pasa</v>
      </c>
      <c r="U65" s="124" t="str">
        <f>IF( ISBLANK('P3.Comprensible'!D328),"",'P3.Comprensible'!D328)</f>
        <v>N/A</v>
      </c>
      <c r="V65" s="124" t="str">
        <f>IF( ISBLANK('P3.Comprensible'!D366),"",'P3.Comprensible'!D366)</f>
        <v>N/A</v>
      </c>
      <c r="W65" s="124" t="str">
        <f>IF(ISBLANK('P4.Robusto'!D100),"",'P4.Robusto'!D100)</f>
        <v>N/A</v>
      </c>
      <c r="X65" s="40"/>
      <c r="Y65" s="38"/>
      <c r="Z65" s="38"/>
      <c r="AA65" s="38"/>
      <c r="AB65" s="38"/>
      <c r="AC65" s="38"/>
      <c r="AD65" s="38"/>
      <c r="AE65" s="38"/>
      <c r="AF65" s="38"/>
      <c r="AG65" s="38"/>
      <c r="AH65" s="38"/>
      <c r="AI65" s="38"/>
      <c r="AJ65" s="38"/>
      <c r="AK65" s="38"/>
    </row>
    <row r="66" spans="1:37" ht="20.5">
      <c r="A66" s="38"/>
      <c r="B66" s="122" t="str">
        <f>IF( ISBLANK('03.Muestra'!$C14),"",'03.Muestra'!$C14)</f>
        <v>Verificación</v>
      </c>
      <c r="C66" s="123" t="str">
        <f>IF( ISBLANK('03.Muestra'!$E14),"",'03.Muestra'!$E14)</f>
        <v>https://sedejudicial.madrid.org/conozcalasede#views-row-3</v>
      </c>
      <c r="D66" s="124" t="str">
        <f>IF( ISBLANK('P1.Perceptible'!D177),"",'P1.Perceptible'!D177)</f>
        <v>N/A</v>
      </c>
      <c r="E66" s="124" t="str">
        <f>IF( ISBLANK('P1.Perceptible'!D215),"",'P1.Perceptible'!D215)</f>
        <v>N/A</v>
      </c>
      <c r="F66" s="124" t="str">
        <f>IF( ISBLANK('P1.Perceptible'!D367),"",'P1.Perceptible'!D367)</f>
        <v>N/A</v>
      </c>
      <c r="G66" s="124" t="str">
        <f>IF( ISBLANK('P1.Perceptible'!D405),"",'P1.Perceptible'!D405)</f>
        <v>N/A</v>
      </c>
      <c r="H66" s="124" t="str">
        <f>IF( ISBLANK('P1.Perceptible'!D519),"",'P1.Perceptible'!D519)</f>
        <v>Pasa</v>
      </c>
      <c r="I66" s="124" t="str">
        <f>IF( ISBLANK('P1.Perceptible'!D557),"",'P1.Perceptible'!D557)</f>
        <v>Pasa</v>
      </c>
      <c r="J66" s="124" t="str">
        <f>IF( ISBLANK('P1.Perceptible'!D595),"",'P1.Perceptible'!D595)</f>
        <v>N/A</v>
      </c>
      <c r="K66" s="124" t="str">
        <f>IF( ISBLANK('P1.Perceptible'!D633),"",'P1.Perceptible'!D633)</f>
        <v>Pasa</v>
      </c>
      <c r="L66" s="124" t="str">
        <f>IF( ISBLANK('P1.Perceptible'!D671),"",'P1.Perceptible'!D671)</f>
        <v>Pasa</v>
      </c>
      <c r="M66" s="124" t="str">
        <f>IF( ISBLANK('P1.Perceptible'!D709),"",'P1.Perceptible'!D709)</f>
        <v>Pasa</v>
      </c>
      <c r="N66" s="124" t="str">
        <f>IF( ISBLANK('P1.Perceptible'!D747),"",'P1.Perceptible'!D747)</f>
        <v>N/A</v>
      </c>
      <c r="O66" s="124" t="str">
        <f>IF( ISBLANK('P2.Operable'!D405),"",'P2.Operable'!D405)</f>
        <v>Pasa</v>
      </c>
      <c r="P66" s="124" t="str">
        <f>IF( ISBLANK('P2.Operable'!D443),"",'P2.Operable'!D443)</f>
        <v>Pasa</v>
      </c>
      <c r="Q66" s="124" t="str">
        <f>IF( ISBLANK('P2.Operable'!D481),"",'P2.Operable'!D481)</f>
        <v>N/A</v>
      </c>
      <c r="R66" s="124" t="str">
        <f>IF( ISBLANK('P3.Comprensible'!D63),"",'P3.Comprensible'!D63)</f>
        <v>N/A</v>
      </c>
      <c r="S66" s="124" t="str">
        <f>IF( ISBLANK('P3.Comprensible'!D177),"",'P3.Comprensible'!D177)</f>
        <v>Pasa</v>
      </c>
      <c r="T66" s="124" t="str">
        <f>IF( ISBLANK('P3.Comprensible'!D215),"",'P3.Comprensible'!D215)</f>
        <v>Pasa</v>
      </c>
      <c r="U66" s="124" t="str">
        <f>IF( ISBLANK('P3.Comprensible'!D329),"",'P3.Comprensible'!D329)</f>
        <v>N/A</v>
      </c>
      <c r="V66" s="124" t="str">
        <f>IF( ISBLANK('P3.Comprensible'!D367),"",'P3.Comprensible'!D367)</f>
        <v>N/A</v>
      </c>
      <c r="W66" s="124" t="str">
        <f>IF(ISBLANK('P4.Robusto'!D101),"",'P4.Robusto'!D101)</f>
        <v>N/A</v>
      </c>
      <c r="X66" s="40"/>
      <c r="Y66" s="38"/>
      <c r="Z66" s="38"/>
      <c r="AA66" s="38"/>
      <c r="AB66" s="38"/>
      <c r="AC66" s="38"/>
      <c r="AD66" s="38"/>
      <c r="AE66" s="38"/>
      <c r="AF66" s="38"/>
      <c r="AG66" s="38"/>
      <c r="AH66" s="38"/>
      <c r="AI66" s="38"/>
      <c r="AJ66" s="38"/>
      <c r="AK66" s="38"/>
    </row>
    <row r="67" spans="1:37" ht="20.5">
      <c r="A67" s="38"/>
      <c r="B67" s="122" t="str">
        <f>IF( ISBLANK('03.Muestra'!$C15),"",'03.Muestra'!$C15)</f>
        <v>Sugerencias y quejas</v>
      </c>
      <c r="C67" s="123" t="str">
        <f>IF( ISBLANK('03.Muestra'!$E15),"",'03.Muestra'!$E15)</f>
        <v>https://sedejudicial.madrid.org/conozcalasede#views-row-10</v>
      </c>
      <c r="D67" s="124" t="str">
        <f>IF( ISBLANK('P1.Perceptible'!D178),"",'P1.Perceptible'!D178)</f>
        <v>N/A</v>
      </c>
      <c r="E67" s="124" t="str">
        <f>IF( ISBLANK('P1.Perceptible'!D216),"",'P1.Perceptible'!D216)</f>
        <v>N/A</v>
      </c>
      <c r="F67" s="124" t="str">
        <f>IF( ISBLANK('P1.Perceptible'!D368),"",'P1.Perceptible'!D368)</f>
        <v>N/A</v>
      </c>
      <c r="G67" s="124" t="str">
        <f>IF( ISBLANK('P1.Perceptible'!D406),"",'P1.Perceptible'!D406)</f>
        <v>N/A</v>
      </c>
      <c r="H67" s="124" t="str">
        <f>IF( ISBLANK('P1.Perceptible'!D520),"",'P1.Perceptible'!D520)</f>
        <v>Pasa</v>
      </c>
      <c r="I67" s="124" t="str">
        <f>IF( ISBLANK('P1.Perceptible'!D558),"",'P1.Perceptible'!D558)</f>
        <v>Pasa</v>
      </c>
      <c r="J67" s="124" t="str">
        <f>IF( ISBLANK('P1.Perceptible'!D596),"",'P1.Perceptible'!D596)</f>
        <v>N/A</v>
      </c>
      <c r="K67" s="124" t="str">
        <f>IF( ISBLANK('P1.Perceptible'!D634),"",'P1.Perceptible'!D634)</f>
        <v>Pasa</v>
      </c>
      <c r="L67" s="124" t="str">
        <f>IF( ISBLANK('P1.Perceptible'!D672),"",'P1.Perceptible'!D672)</f>
        <v>Pasa</v>
      </c>
      <c r="M67" s="124" t="str">
        <f>IF( ISBLANK('P1.Perceptible'!D710),"",'P1.Perceptible'!D710)</f>
        <v>Pasa</v>
      </c>
      <c r="N67" s="124" t="str">
        <f>IF( ISBLANK('P1.Perceptible'!D748),"",'P1.Perceptible'!D748)</f>
        <v>N/A</v>
      </c>
      <c r="O67" s="124" t="str">
        <f>IF( ISBLANK('P2.Operable'!D406),"",'P2.Operable'!D406)</f>
        <v>Pasa</v>
      </c>
      <c r="P67" s="124" t="str">
        <f>IF( ISBLANK('P2.Operable'!D444),"",'P2.Operable'!D444)</f>
        <v>Pasa</v>
      </c>
      <c r="Q67" s="124" t="str">
        <f>IF( ISBLANK('P2.Operable'!D482),"",'P2.Operable'!D482)</f>
        <v>N/A</v>
      </c>
      <c r="R67" s="124" t="str">
        <f>IF( ISBLANK('P3.Comprensible'!D64),"",'P3.Comprensible'!D64)</f>
        <v>N/A</v>
      </c>
      <c r="S67" s="124" t="str">
        <f>IF( ISBLANK('P3.Comprensible'!D178),"",'P3.Comprensible'!D178)</f>
        <v>Pasa</v>
      </c>
      <c r="T67" s="124" t="str">
        <f>IF( ISBLANK('P3.Comprensible'!D216),"",'P3.Comprensible'!D216)</f>
        <v>Pasa</v>
      </c>
      <c r="U67" s="124" t="str">
        <f>IF( ISBLANK('P3.Comprensible'!D330),"",'P3.Comprensible'!D330)</f>
        <v>N/A</v>
      </c>
      <c r="V67" s="124" t="str">
        <f>IF( ISBLANK('P3.Comprensible'!D368),"",'P3.Comprensible'!D368)</f>
        <v>N/A</v>
      </c>
      <c r="W67" s="124" t="str">
        <f>IF(ISBLANK('P4.Robusto'!D102),"",'P4.Robusto'!D102)</f>
        <v>N/A</v>
      </c>
      <c r="X67" s="40"/>
      <c r="Y67" s="38"/>
      <c r="Z67" s="38"/>
      <c r="AA67" s="38"/>
      <c r="AB67" s="38"/>
      <c r="AC67" s="38"/>
      <c r="AD67" s="38"/>
      <c r="AE67" s="38"/>
      <c r="AF67" s="38"/>
      <c r="AG67" s="38"/>
      <c r="AH67" s="38"/>
      <c r="AI67" s="38"/>
      <c r="AJ67" s="38"/>
      <c r="AK67" s="38"/>
    </row>
    <row r="68" spans="1:37" ht="20.5">
      <c r="A68" s="38"/>
      <c r="B68" s="122" t="str">
        <f>IF( ISBLANK('03.Muestra'!$C16),"",'03.Muestra'!$C16)</f>
        <v>Protección de datos</v>
      </c>
      <c r="C68" s="123" t="str">
        <f>IF( ISBLANK('03.Muestra'!$E16),"",'03.Muestra'!$E16)</f>
        <v>https://sedejudicial.madrid.org/conozcalasede#views-row-11</v>
      </c>
      <c r="D68" s="124" t="str">
        <f>IF( ISBLANK('P1.Perceptible'!D179),"",'P1.Perceptible'!D179)</f>
        <v>N/A</v>
      </c>
      <c r="E68" s="124" t="str">
        <f>IF( ISBLANK('P1.Perceptible'!D217),"",'P1.Perceptible'!D217)</f>
        <v>N/A</v>
      </c>
      <c r="F68" s="124" t="str">
        <f>IF( ISBLANK('P1.Perceptible'!D369),"",'P1.Perceptible'!D369)</f>
        <v>N/A</v>
      </c>
      <c r="G68" s="124" t="str">
        <f>IF( ISBLANK('P1.Perceptible'!D407),"",'P1.Perceptible'!D407)</f>
        <v>N/A</v>
      </c>
      <c r="H68" s="124" t="str">
        <f>IF( ISBLANK('P1.Perceptible'!D521),"",'P1.Perceptible'!D521)</f>
        <v>Pasa</v>
      </c>
      <c r="I68" s="124" t="str">
        <f>IF( ISBLANK('P1.Perceptible'!D559),"",'P1.Perceptible'!D559)</f>
        <v>Pasa</v>
      </c>
      <c r="J68" s="124" t="str">
        <f>IF( ISBLANK('P1.Perceptible'!D597),"",'P1.Perceptible'!D597)</f>
        <v>N/A</v>
      </c>
      <c r="K68" s="124" t="str">
        <f>IF( ISBLANK('P1.Perceptible'!D635),"",'P1.Perceptible'!D635)</f>
        <v>Pasa</v>
      </c>
      <c r="L68" s="124" t="str">
        <f>IF( ISBLANK('P1.Perceptible'!D673),"",'P1.Perceptible'!D673)</f>
        <v>Pasa</v>
      </c>
      <c r="M68" s="124" t="str">
        <f>IF( ISBLANK('P1.Perceptible'!D711),"",'P1.Perceptible'!D711)</f>
        <v>Pasa</v>
      </c>
      <c r="N68" s="124" t="str">
        <f>IF( ISBLANK('P1.Perceptible'!D749),"",'P1.Perceptible'!D749)</f>
        <v>N/A</v>
      </c>
      <c r="O68" s="124" t="str">
        <f>IF( ISBLANK('P2.Operable'!D407),"",'P2.Operable'!D407)</f>
        <v>Pasa</v>
      </c>
      <c r="P68" s="124" t="str">
        <f>IF( ISBLANK('P2.Operable'!D445),"",'P2.Operable'!D445)</f>
        <v>Pasa</v>
      </c>
      <c r="Q68" s="124" t="str">
        <f>IF( ISBLANK('P2.Operable'!D483),"",'P2.Operable'!D483)</f>
        <v>N/A</v>
      </c>
      <c r="R68" s="124" t="str">
        <f>IF( ISBLANK('P3.Comprensible'!D65),"",'P3.Comprensible'!D65)</f>
        <v>N/A</v>
      </c>
      <c r="S68" s="124" t="str">
        <f>IF( ISBLANK('P3.Comprensible'!D179),"",'P3.Comprensible'!D179)</f>
        <v>Pasa</v>
      </c>
      <c r="T68" s="124" t="str">
        <f>IF( ISBLANK('P3.Comprensible'!D217),"",'P3.Comprensible'!D217)</f>
        <v>Pasa</v>
      </c>
      <c r="U68" s="124" t="str">
        <f>IF( ISBLANK('P3.Comprensible'!D331),"",'P3.Comprensible'!D331)</f>
        <v>N/A</v>
      </c>
      <c r="V68" s="124" t="str">
        <f>IF( ISBLANK('P3.Comprensible'!D369),"",'P3.Comprensible'!D369)</f>
        <v>N/A</v>
      </c>
      <c r="W68" s="124" t="str">
        <f>IF(ISBLANK('P4.Robusto'!D103),"",'P4.Robusto'!D103)</f>
        <v>N/A</v>
      </c>
      <c r="X68" s="40"/>
      <c r="Y68" s="38"/>
      <c r="Z68" s="38"/>
      <c r="AA68" s="38"/>
      <c r="AB68" s="38"/>
      <c r="AC68" s="38"/>
      <c r="AD68" s="38"/>
      <c r="AE68" s="38"/>
      <c r="AF68" s="38"/>
      <c r="AG68" s="38"/>
      <c r="AH68" s="38"/>
      <c r="AI68" s="38"/>
      <c r="AJ68" s="38"/>
      <c r="AK68" s="38"/>
    </row>
    <row r="69" spans="1:37" ht="20.5">
      <c r="A69" s="38"/>
      <c r="B69" s="122" t="str">
        <f>IF( ISBLANK('03.Muestra'!$C17),"",'03.Muestra'!$C17)</f>
        <v>Apoderamiento Apud Acta</v>
      </c>
      <c r="C69" s="123" t="str">
        <f>IF( ISBLANK('03.Muestra'!$E17),"",'03.Muestra'!$E17)</f>
        <v>https://sedejudicial.madrid.org/tramitesyservicios#views-row-8</v>
      </c>
      <c r="D69" s="124" t="str">
        <f>IF( ISBLANK('P1.Perceptible'!D180),"",'P1.Perceptible'!D180)</f>
        <v>N/A</v>
      </c>
      <c r="E69" s="124" t="str">
        <f>IF( ISBLANK('P1.Perceptible'!D218),"",'P1.Perceptible'!D218)</f>
        <v>N/A</v>
      </c>
      <c r="F69" s="124" t="str">
        <f>IF( ISBLANK('P1.Perceptible'!D370),"",'P1.Perceptible'!D370)</f>
        <v>N/A</v>
      </c>
      <c r="G69" s="124" t="str">
        <f>IF( ISBLANK('P1.Perceptible'!D408),"",'P1.Perceptible'!D408)</f>
        <v>N/A</v>
      </c>
      <c r="H69" s="124" t="str">
        <f>IF( ISBLANK('P1.Perceptible'!D522),"",'P1.Perceptible'!D522)</f>
        <v>Pasa</v>
      </c>
      <c r="I69" s="124" t="str">
        <f>IF( ISBLANK('P1.Perceptible'!D560),"",'P1.Perceptible'!D560)</f>
        <v>Pasa</v>
      </c>
      <c r="J69" s="124" t="str">
        <f>IF( ISBLANK('P1.Perceptible'!D598),"",'P1.Perceptible'!D598)</f>
        <v>N/A</v>
      </c>
      <c r="K69" s="124" t="str">
        <f>IF( ISBLANK('P1.Perceptible'!D636),"",'P1.Perceptible'!D636)</f>
        <v>Pasa</v>
      </c>
      <c r="L69" s="124" t="str">
        <f>IF( ISBLANK('P1.Perceptible'!D674),"",'P1.Perceptible'!D674)</f>
        <v>Pasa</v>
      </c>
      <c r="M69" s="124" t="str">
        <f>IF( ISBLANK('P1.Perceptible'!D712),"",'P1.Perceptible'!D712)</f>
        <v>Pasa</v>
      </c>
      <c r="N69" s="124" t="str">
        <f>IF( ISBLANK('P1.Perceptible'!D750),"",'P1.Perceptible'!D750)</f>
        <v>N/A</v>
      </c>
      <c r="O69" s="124" t="str">
        <f>IF( ISBLANK('P2.Operable'!D408),"",'P2.Operable'!D408)</f>
        <v>Pasa</v>
      </c>
      <c r="P69" s="124" t="str">
        <f>IF( ISBLANK('P2.Operable'!D446),"",'P2.Operable'!D446)</f>
        <v>Pasa</v>
      </c>
      <c r="Q69" s="124" t="str">
        <f>IF( ISBLANK('P2.Operable'!D484),"",'P2.Operable'!D484)</f>
        <v>N/A</v>
      </c>
      <c r="R69" s="124" t="str">
        <f>IF( ISBLANK('P3.Comprensible'!D66),"",'P3.Comprensible'!D66)</f>
        <v>N/A</v>
      </c>
      <c r="S69" s="124" t="str">
        <f>IF( ISBLANK('P3.Comprensible'!D180),"",'P3.Comprensible'!D180)</f>
        <v>Pasa</v>
      </c>
      <c r="T69" s="124" t="str">
        <f>IF( ISBLANK('P3.Comprensible'!D218),"",'P3.Comprensible'!D218)</f>
        <v>Pasa</v>
      </c>
      <c r="U69" s="124" t="str">
        <f>IF( ISBLANK('P3.Comprensible'!D332),"",'P3.Comprensible'!D332)</f>
        <v>N/A</v>
      </c>
      <c r="V69" s="124" t="str">
        <f>IF( ISBLANK('P3.Comprensible'!D370),"",'P3.Comprensible'!D370)</f>
        <v>N/A</v>
      </c>
      <c r="W69" s="124" t="str">
        <f>IF(ISBLANK('P4.Robusto'!D104),"",'P4.Robusto'!D104)</f>
        <v>N/A</v>
      </c>
      <c r="X69" s="40"/>
      <c r="Y69" s="38"/>
      <c r="Z69" s="38"/>
      <c r="AA69" s="38"/>
      <c r="AB69" s="38"/>
      <c r="AC69" s="38"/>
      <c r="AD69" s="38"/>
      <c r="AE69" s="38"/>
      <c r="AF69" s="38"/>
      <c r="AG69" s="38"/>
      <c r="AH69" s="38"/>
      <c r="AI69" s="38"/>
      <c r="AJ69" s="38"/>
      <c r="AK69" s="38"/>
    </row>
    <row r="70" spans="1:37" ht="20.5">
      <c r="A70" s="38"/>
      <c r="B70" s="122" t="str">
        <f>IF( ISBLANK('03.Muestra'!$C18),"",'03.Muestra'!$C18)</f>
        <v>Presentación de escritos</v>
      </c>
      <c r="C70" s="123" t="str">
        <f>IF( ISBLANK('03.Muestra'!$E18),"",'03.Muestra'!$E18)</f>
        <v>https://sedejudicial.madrid.org/tramitesyservicios#views-row-13</v>
      </c>
      <c r="D70" s="124" t="str">
        <f>IF( ISBLANK('P1.Perceptible'!D181),"",'P1.Perceptible'!D181)</f>
        <v>N/A</v>
      </c>
      <c r="E70" s="124" t="str">
        <f>IF( ISBLANK('P1.Perceptible'!D219),"",'P1.Perceptible'!D219)</f>
        <v>N/A</v>
      </c>
      <c r="F70" s="124" t="str">
        <f>IF( ISBLANK('P1.Perceptible'!D371),"",'P1.Perceptible'!D371)</f>
        <v>N/A</v>
      </c>
      <c r="G70" s="124" t="str">
        <f>IF( ISBLANK('P1.Perceptible'!D409),"",'P1.Perceptible'!D409)</f>
        <v>N/A</v>
      </c>
      <c r="H70" s="124" t="str">
        <f>IF( ISBLANK('P1.Perceptible'!D523),"",'P1.Perceptible'!D523)</f>
        <v>Pasa</v>
      </c>
      <c r="I70" s="124" t="str">
        <f>IF( ISBLANK('P1.Perceptible'!D561),"",'P1.Perceptible'!D561)</f>
        <v>Pasa</v>
      </c>
      <c r="J70" s="124" t="str">
        <f>IF( ISBLANK('P1.Perceptible'!D599),"",'P1.Perceptible'!D599)</f>
        <v>N/A</v>
      </c>
      <c r="K70" s="124" t="str">
        <f>IF( ISBLANK('P1.Perceptible'!D637),"",'P1.Perceptible'!D637)</f>
        <v>Pasa</v>
      </c>
      <c r="L70" s="124" t="str">
        <f>IF( ISBLANK('P1.Perceptible'!D675),"",'P1.Perceptible'!D675)</f>
        <v>Pasa</v>
      </c>
      <c r="M70" s="124" t="str">
        <f>IF( ISBLANK('P1.Perceptible'!D713),"",'P1.Perceptible'!D713)</f>
        <v>Pasa</v>
      </c>
      <c r="N70" s="124" t="str">
        <f>IF( ISBLANK('P1.Perceptible'!D751),"",'P1.Perceptible'!D751)</f>
        <v>N/A</v>
      </c>
      <c r="O70" s="124" t="str">
        <f>IF( ISBLANK('P2.Operable'!D409),"",'P2.Operable'!D409)</f>
        <v>Pasa</v>
      </c>
      <c r="P70" s="124" t="str">
        <f>IF( ISBLANK('P2.Operable'!D447),"",'P2.Operable'!D447)</f>
        <v>Pasa</v>
      </c>
      <c r="Q70" s="124" t="str">
        <f>IF( ISBLANK('P2.Operable'!D485),"",'P2.Operable'!D485)</f>
        <v>N/A</v>
      </c>
      <c r="R70" s="124" t="str">
        <f>IF( ISBLANK('P3.Comprensible'!D67),"",'P3.Comprensible'!D67)</f>
        <v>N/A</v>
      </c>
      <c r="S70" s="124" t="str">
        <f>IF( ISBLANK('P3.Comprensible'!D181),"",'P3.Comprensible'!D181)</f>
        <v>Pasa</v>
      </c>
      <c r="T70" s="124" t="str">
        <f>IF( ISBLANK('P3.Comprensible'!D219),"",'P3.Comprensible'!D219)</f>
        <v>Pasa</v>
      </c>
      <c r="U70" s="124" t="str">
        <f>IF( ISBLANK('P3.Comprensible'!D333),"",'P3.Comprensible'!D333)</f>
        <v>N/A</v>
      </c>
      <c r="V70" s="124" t="str">
        <f>IF( ISBLANK('P3.Comprensible'!D371),"",'P3.Comprensible'!D371)</f>
        <v>N/A</v>
      </c>
      <c r="W70" s="124" t="str">
        <f>IF(ISBLANK('P4.Robusto'!D105),"",'P4.Robusto'!D105)</f>
        <v>N/A</v>
      </c>
      <c r="X70" s="40"/>
      <c r="Y70" s="38"/>
      <c r="Z70" s="38"/>
      <c r="AA70" s="38"/>
      <c r="AB70" s="38"/>
      <c r="AC70" s="38"/>
      <c r="AD70" s="38"/>
      <c r="AE70" s="38"/>
      <c r="AF70" s="38"/>
      <c r="AG70" s="38"/>
      <c r="AH70" s="38"/>
      <c r="AI70" s="38"/>
      <c r="AJ70" s="38"/>
      <c r="AK70" s="38"/>
    </row>
    <row r="71" spans="1:37" ht="20.5">
      <c r="A71" s="38"/>
      <c r="B71" s="122" t="str">
        <f>IF( ISBLANK('03.Muestra'!$C19),"",'03.Muestra'!$C19)</f>
        <v>Consulta de Asuntos Judiciales</v>
      </c>
      <c r="C71" s="123" t="str">
        <f>IF( ISBLANK('03.Muestra'!$E19),"",'03.Muestra'!$E19)</f>
        <v>https://sedejudicial.madrid.org/tramitesyservicios#views-row-14</v>
      </c>
      <c r="D71" s="124" t="str">
        <f>IF( ISBLANK('P1.Perceptible'!D182),"",'P1.Perceptible'!D182)</f>
        <v>N/A</v>
      </c>
      <c r="E71" s="124" t="str">
        <f>IF( ISBLANK('P1.Perceptible'!D220),"",'P1.Perceptible'!D220)</f>
        <v>N/A</v>
      </c>
      <c r="F71" s="124" t="str">
        <f>IF( ISBLANK('P1.Perceptible'!D372),"",'P1.Perceptible'!D372)</f>
        <v>N/A</v>
      </c>
      <c r="G71" s="124" t="str">
        <f>IF( ISBLANK('P1.Perceptible'!D410),"",'P1.Perceptible'!D410)</f>
        <v>N/A</v>
      </c>
      <c r="H71" s="124" t="str">
        <f>IF( ISBLANK('P1.Perceptible'!D524),"",'P1.Perceptible'!D524)</f>
        <v>Pasa</v>
      </c>
      <c r="I71" s="124" t="str">
        <f>IF( ISBLANK('P1.Perceptible'!D562),"",'P1.Perceptible'!D562)</f>
        <v>Pasa</v>
      </c>
      <c r="J71" s="124" t="str">
        <f>IF( ISBLANK('P1.Perceptible'!D600),"",'P1.Perceptible'!D600)</f>
        <v>N/A</v>
      </c>
      <c r="K71" s="124" t="str">
        <f>IF( ISBLANK('P1.Perceptible'!D638),"",'P1.Perceptible'!D638)</f>
        <v>Pasa</v>
      </c>
      <c r="L71" s="124" t="str">
        <f>IF( ISBLANK('P1.Perceptible'!D676),"",'P1.Perceptible'!D676)</f>
        <v>Pasa</v>
      </c>
      <c r="M71" s="124" t="str">
        <f>IF( ISBLANK('P1.Perceptible'!D714),"",'P1.Perceptible'!D714)</f>
        <v>Pasa</v>
      </c>
      <c r="N71" s="124" t="str">
        <f>IF( ISBLANK('P1.Perceptible'!D752),"",'P1.Perceptible'!D752)</f>
        <v>N/A</v>
      </c>
      <c r="O71" s="124" t="str">
        <f>IF( ISBLANK('P2.Operable'!D410),"",'P2.Operable'!D410)</f>
        <v>Pasa</v>
      </c>
      <c r="P71" s="124" t="str">
        <f>IF( ISBLANK('P2.Operable'!D448),"",'P2.Operable'!D448)</f>
        <v>Pasa</v>
      </c>
      <c r="Q71" s="124" t="str">
        <f>IF( ISBLANK('P2.Operable'!D486),"",'P2.Operable'!D486)</f>
        <v>N/A</v>
      </c>
      <c r="R71" s="124" t="str">
        <f>IF( ISBLANK('P3.Comprensible'!D68),"",'P3.Comprensible'!D68)</f>
        <v>N/A</v>
      </c>
      <c r="S71" s="124" t="str">
        <f>IF( ISBLANK('P3.Comprensible'!D182),"",'P3.Comprensible'!D182)</f>
        <v>Pasa</v>
      </c>
      <c r="T71" s="124" t="str">
        <f>IF( ISBLANK('P3.Comprensible'!D220),"",'P3.Comprensible'!D220)</f>
        <v>Pasa</v>
      </c>
      <c r="U71" s="124" t="str">
        <f>IF( ISBLANK('P3.Comprensible'!D334),"",'P3.Comprensible'!D334)</f>
        <v>N/A</v>
      </c>
      <c r="V71" s="124" t="str">
        <f>IF( ISBLANK('P3.Comprensible'!D372),"",'P3.Comprensible'!D372)</f>
        <v>N/A</v>
      </c>
      <c r="W71" s="124" t="str">
        <f>IF(ISBLANK('P4.Robusto'!D106),"",'P4.Robusto'!D106)</f>
        <v>N/A</v>
      </c>
      <c r="X71" s="40"/>
      <c r="Y71" s="38"/>
      <c r="Z71" s="38"/>
      <c r="AA71" s="38"/>
      <c r="AB71" s="38"/>
      <c r="AC71" s="38"/>
      <c r="AD71" s="38"/>
      <c r="AE71" s="38"/>
      <c r="AF71" s="38"/>
      <c r="AG71" s="38"/>
      <c r="AH71" s="38"/>
      <c r="AI71" s="38"/>
      <c r="AJ71" s="38"/>
      <c r="AK71" s="38"/>
    </row>
    <row r="72" spans="1:37" ht="20.5">
      <c r="A72" s="38"/>
      <c r="B72" s="122" t="str">
        <f>IF( ISBLANK('03.Muestra'!$C20),"",'03.Muestra'!$C20)</f>
        <v>Requisitos técnicos</v>
      </c>
      <c r="C72" s="123" t="str">
        <f>IF( ISBLANK('03.Muestra'!$E20),"",'03.Muestra'!$E20)</f>
        <v>https://sedejudicial.madrid.org/ayuda#views-row-18</v>
      </c>
      <c r="D72" s="124" t="str">
        <f>IF( ISBLANK('P1.Perceptible'!D183),"",'P1.Perceptible'!D183)</f>
        <v>N/A</v>
      </c>
      <c r="E72" s="124" t="str">
        <f>IF( ISBLANK('P1.Perceptible'!D221),"",'P1.Perceptible'!D221)</f>
        <v>N/A</v>
      </c>
      <c r="F72" s="124" t="str">
        <f>IF( ISBLANK('P1.Perceptible'!D373),"",'P1.Perceptible'!D373)</f>
        <v>N/A</v>
      </c>
      <c r="G72" s="124" t="str">
        <f>IF( ISBLANK('P1.Perceptible'!D411),"",'P1.Perceptible'!D411)</f>
        <v>N/A</v>
      </c>
      <c r="H72" s="124" t="str">
        <f>IF( ISBLANK('P1.Perceptible'!D525),"",'P1.Perceptible'!D525)</f>
        <v>Pasa</v>
      </c>
      <c r="I72" s="124" t="str">
        <f>IF( ISBLANK('P1.Perceptible'!D563),"",'P1.Perceptible'!D563)</f>
        <v>Pasa</v>
      </c>
      <c r="J72" s="124" t="str">
        <f>IF( ISBLANK('P1.Perceptible'!D601),"",'P1.Perceptible'!D601)</f>
        <v>N/A</v>
      </c>
      <c r="K72" s="124" t="str">
        <f>IF( ISBLANK('P1.Perceptible'!D639),"",'P1.Perceptible'!D639)</f>
        <v>Pasa</v>
      </c>
      <c r="L72" s="124" t="str">
        <f>IF( ISBLANK('P1.Perceptible'!D677),"",'P1.Perceptible'!D677)</f>
        <v>Pasa</v>
      </c>
      <c r="M72" s="124" t="str">
        <f>IF( ISBLANK('P1.Perceptible'!D715),"",'P1.Perceptible'!D715)</f>
        <v>Pasa</v>
      </c>
      <c r="N72" s="124" t="str">
        <f>IF( ISBLANK('P1.Perceptible'!D753),"",'P1.Perceptible'!D753)</f>
        <v>N/A</v>
      </c>
      <c r="O72" s="124" t="str">
        <f>IF( ISBLANK('P2.Operable'!D411),"",'P2.Operable'!D411)</f>
        <v>Pasa</v>
      </c>
      <c r="P72" s="124" t="str">
        <f>IF( ISBLANK('P2.Operable'!D449),"",'P2.Operable'!D449)</f>
        <v>Pasa</v>
      </c>
      <c r="Q72" s="124" t="str">
        <f>IF( ISBLANK('P2.Operable'!D487),"",'P2.Operable'!D487)</f>
        <v>N/A</v>
      </c>
      <c r="R72" s="124" t="str">
        <f>IF( ISBLANK('P3.Comprensible'!D69),"",'P3.Comprensible'!D69)</f>
        <v>N/A</v>
      </c>
      <c r="S72" s="124" t="str">
        <f>IF( ISBLANK('P3.Comprensible'!D183),"",'P3.Comprensible'!D183)</f>
        <v>Pasa</v>
      </c>
      <c r="T72" s="124" t="str">
        <f>IF( ISBLANK('P3.Comprensible'!D221),"",'P3.Comprensible'!D221)</f>
        <v>Pasa</v>
      </c>
      <c r="U72" s="124" t="str">
        <f>IF( ISBLANK('P3.Comprensible'!D335),"",'P3.Comprensible'!D335)</f>
        <v>N/A</v>
      </c>
      <c r="V72" s="124" t="str">
        <f>IF( ISBLANK('P3.Comprensible'!D373),"",'P3.Comprensible'!D373)</f>
        <v>N/A</v>
      </c>
      <c r="W72" s="124" t="str">
        <f>IF(ISBLANK('P4.Robusto'!D107),"",'P4.Robusto'!D107)</f>
        <v>N/A</v>
      </c>
      <c r="X72" s="40"/>
      <c r="Y72" s="38"/>
      <c r="Z72" s="38"/>
      <c r="AA72" s="38"/>
      <c r="AB72" s="38"/>
      <c r="AC72" s="38"/>
      <c r="AD72" s="38"/>
      <c r="AE72" s="38"/>
      <c r="AF72" s="38"/>
      <c r="AG72" s="38"/>
      <c r="AH72" s="38"/>
      <c r="AI72" s="38"/>
      <c r="AJ72" s="38"/>
      <c r="AK72" s="38"/>
    </row>
    <row r="73" spans="1:37" ht="20.5">
      <c r="A73" s="38"/>
      <c r="B73" s="122" t="str">
        <f>IF( ISBLANK('03.Muestra'!$C21),"",'03.Muestra'!$C21)</f>
        <v>Buscador</v>
      </c>
      <c r="C73" s="123" t="str">
        <f>IF( ISBLANK('03.Muestra'!$E21),"",'03.Muestra'!$E21)</f>
        <v>https://sedejudicial.madrid.org/search/node/prueba</v>
      </c>
      <c r="D73" s="124" t="str">
        <f>IF( ISBLANK('P1.Perceptible'!D184),"",'P1.Perceptible'!D184)</f>
        <v>N/A</v>
      </c>
      <c r="E73" s="124" t="str">
        <f>IF( ISBLANK('P1.Perceptible'!D222),"",'P1.Perceptible'!D222)</f>
        <v>N/A</v>
      </c>
      <c r="F73" s="124" t="str">
        <f>IF( ISBLANK('P1.Perceptible'!D374),"",'P1.Perceptible'!D374)</f>
        <v>N/A</v>
      </c>
      <c r="G73" s="124" t="str">
        <f>IF( ISBLANK('P1.Perceptible'!D412),"",'P1.Perceptible'!D412)</f>
        <v>Pasa</v>
      </c>
      <c r="H73" s="124" t="str">
        <f>IF( ISBLANK('P1.Perceptible'!D526),"",'P1.Perceptible'!D526)</f>
        <v>Pasa</v>
      </c>
      <c r="I73" s="124" t="str">
        <f>IF( ISBLANK('P1.Perceptible'!D564),"",'P1.Perceptible'!D564)</f>
        <v>Pasa</v>
      </c>
      <c r="J73" s="124" t="str">
        <f>IF( ISBLANK('P1.Perceptible'!D602),"",'P1.Perceptible'!D602)</f>
        <v>N/A</v>
      </c>
      <c r="K73" s="124" t="str">
        <f>IF( ISBLANK('P1.Perceptible'!D640),"",'P1.Perceptible'!D640)</f>
        <v>Pasa</v>
      </c>
      <c r="L73" s="124" t="str">
        <f>IF( ISBLANK('P1.Perceptible'!D678),"",'P1.Perceptible'!D678)</f>
        <v>Pasa</v>
      </c>
      <c r="M73" s="124" t="str">
        <f>IF( ISBLANK('P1.Perceptible'!D716),"",'P1.Perceptible'!D716)</f>
        <v>Pasa</v>
      </c>
      <c r="N73" s="124" t="str">
        <f>IF( ISBLANK('P1.Perceptible'!D754),"",'P1.Perceptible'!D754)</f>
        <v>N/A</v>
      </c>
      <c r="O73" s="124" t="str">
        <f>IF( ISBLANK('P2.Operable'!D412),"",'P2.Operable'!D412)</f>
        <v>Pasa</v>
      </c>
      <c r="P73" s="124" t="str">
        <f>IF( ISBLANK('P2.Operable'!D450),"",'P2.Operable'!D450)</f>
        <v>Pasa</v>
      </c>
      <c r="Q73" s="124" t="str">
        <f>IF( ISBLANK('P2.Operable'!D488),"",'P2.Operable'!D488)</f>
        <v>Pasa</v>
      </c>
      <c r="R73" s="124" t="str">
        <f>IF( ISBLANK('P3.Comprensible'!D70),"",'P3.Comprensible'!D70)</f>
        <v>N/A</v>
      </c>
      <c r="S73" s="124" t="str">
        <f>IF( ISBLANK('P3.Comprensible'!D184),"",'P3.Comprensible'!D184)</f>
        <v>Pasa</v>
      </c>
      <c r="T73" s="124" t="str">
        <f>IF( ISBLANK('P3.Comprensible'!D222),"",'P3.Comprensible'!D222)</f>
        <v>Pasa</v>
      </c>
      <c r="U73" s="124" t="str">
        <f>IF( ISBLANK('P3.Comprensible'!D336),"",'P3.Comprensible'!D336)</f>
        <v>N/A</v>
      </c>
      <c r="V73" s="124" t="str">
        <f>IF( ISBLANK('P3.Comprensible'!D374),"",'P3.Comprensible'!D374)</f>
        <v>N/A</v>
      </c>
      <c r="W73" s="124" t="str">
        <f>IF(ISBLANK('P4.Robusto'!D108),"",'P4.Robusto'!D108)</f>
        <v>N/A</v>
      </c>
      <c r="X73" s="40"/>
      <c r="Y73" s="38"/>
      <c r="Z73" s="38"/>
      <c r="AA73" s="38"/>
      <c r="AB73" s="38"/>
      <c r="AC73" s="38"/>
      <c r="AD73" s="38"/>
      <c r="AE73" s="38"/>
      <c r="AF73" s="38"/>
      <c r="AG73" s="38"/>
      <c r="AH73" s="38"/>
      <c r="AI73" s="38"/>
      <c r="AJ73" s="38"/>
      <c r="AK73" s="38"/>
    </row>
    <row r="74" spans="1:37" ht="20.5">
      <c r="A74" s="38"/>
      <c r="B74" s="122" t="str">
        <f>IF( ISBLANK('03.Muestra'!$C22),"",'03.Muestra'!$C22)</f>
        <v/>
      </c>
      <c r="C74" s="123" t="str">
        <f>IF( ISBLANK('03.Muestra'!$E22),"",'03.Muestra'!$E22)</f>
        <v/>
      </c>
      <c r="D74" s="124" t="str">
        <f>IF( ISBLANK('P1.Perceptible'!D185),"",'P1.Perceptible'!D185)</f>
        <v/>
      </c>
      <c r="E74" s="124" t="str">
        <f>IF( ISBLANK('P1.Perceptible'!D223),"",'P1.Perceptible'!D223)</f>
        <v/>
      </c>
      <c r="F74" s="124" t="str">
        <f>IF( ISBLANK('P1.Perceptible'!D375),"",'P1.Perceptible'!D375)</f>
        <v/>
      </c>
      <c r="G74" s="124" t="str">
        <f>IF( ISBLANK('P1.Perceptible'!D413),"",'P1.Perceptible'!D413)</f>
        <v/>
      </c>
      <c r="H74" s="124" t="str">
        <f>IF( ISBLANK('P1.Perceptible'!D527),"",'P1.Perceptible'!D527)</f>
        <v/>
      </c>
      <c r="I74" s="124" t="str">
        <f>IF( ISBLANK('P1.Perceptible'!D565),"",'P1.Perceptible'!D565)</f>
        <v/>
      </c>
      <c r="J74" s="124" t="str">
        <f>IF( ISBLANK('P1.Perceptible'!D603),"",'P1.Perceptible'!D603)</f>
        <v/>
      </c>
      <c r="K74" s="124" t="str">
        <f>IF( ISBLANK('P1.Perceptible'!D641),"",'P1.Perceptible'!D641)</f>
        <v/>
      </c>
      <c r="L74" s="124" t="str">
        <f>IF( ISBLANK('P1.Perceptible'!D679),"",'P1.Perceptible'!D679)</f>
        <v/>
      </c>
      <c r="M74" s="124" t="str">
        <f>IF( ISBLANK('P1.Perceptible'!D717),"",'P1.Perceptible'!D717)</f>
        <v/>
      </c>
      <c r="N74" s="124" t="str">
        <f>IF( ISBLANK('P1.Perceptible'!D755),"",'P1.Perceptible'!D755)</f>
        <v/>
      </c>
      <c r="O74" s="124" t="str">
        <f>IF( ISBLANK('P2.Operable'!D413),"",'P2.Operable'!D413)</f>
        <v/>
      </c>
      <c r="P74" s="124" t="str">
        <f>IF( ISBLANK('P2.Operable'!D451),"",'P2.Operable'!D451)</f>
        <v/>
      </c>
      <c r="Q74" s="124" t="str">
        <f>IF( ISBLANK('P2.Operable'!D489),"",'P2.Operable'!D489)</f>
        <v/>
      </c>
      <c r="R74" s="124" t="str">
        <f>IF( ISBLANK('P3.Comprensible'!D71),"",'P3.Comprensible'!D71)</f>
        <v/>
      </c>
      <c r="S74" s="124" t="str">
        <f>IF( ISBLANK('P3.Comprensible'!D185),"",'P3.Comprensible'!D185)</f>
        <v/>
      </c>
      <c r="T74" s="124" t="str">
        <f>IF( ISBLANK('P3.Comprensible'!D223),"",'P3.Comprensible'!D223)</f>
        <v/>
      </c>
      <c r="U74" s="124" t="str">
        <f>IF( ISBLANK('P3.Comprensible'!D337),"",'P3.Comprensible'!D337)</f>
        <v/>
      </c>
      <c r="V74" s="124" t="str">
        <f>IF( ISBLANK('P3.Comprensible'!D375),"",'P3.Comprensible'!D375)</f>
        <v/>
      </c>
      <c r="W74" s="124" t="str">
        <f>IF(ISBLANK('P4.Robusto'!D109),"",'P4.Robusto'!D109)</f>
        <v/>
      </c>
      <c r="X74" s="40"/>
      <c r="Y74" s="38"/>
      <c r="Z74" s="38"/>
      <c r="AA74" s="38"/>
      <c r="AB74" s="38"/>
      <c r="AC74" s="38"/>
      <c r="AD74" s="38"/>
      <c r="AE74" s="38"/>
      <c r="AF74" s="38"/>
      <c r="AG74" s="38"/>
      <c r="AH74" s="38"/>
      <c r="AI74" s="38"/>
      <c r="AJ74" s="38"/>
      <c r="AK74" s="38"/>
    </row>
    <row r="75" spans="1:37" ht="20.5">
      <c r="A75" s="38"/>
      <c r="B75" s="122" t="str">
        <f>IF( ISBLANK('03.Muestra'!$C23),"",'03.Muestra'!$C23)</f>
        <v/>
      </c>
      <c r="C75" s="123" t="str">
        <f>IF( ISBLANK('03.Muestra'!$E23),"",'03.Muestra'!$E23)</f>
        <v/>
      </c>
      <c r="D75" s="124" t="str">
        <f>IF( ISBLANK('P1.Perceptible'!D186),"",'P1.Perceptible'!D186)</f>
        <v/>
      </c>
      <c r="E75" s="124" t="str">
        <f>IF( ISBLANK('P1.Perceptible'!D224),"",'P1.Perceptible'!D224)</f>
        <v/>
      </c>
      <c r="F75" s="124" t="str">
        <f>IF( ISBLANK('P1.Perceptible'!D376),"",'P1.Perceptible'!D376)</f>
        <v/>
      </c>
      <c r="G75" s="124" t="str">
        <f>IF( ISBLANK('P1.Perceptible'!D414),"",'P1.Perceptible'!D414)</f>
        <v/>
      </c>
      <c r="H75" s="124" t="str">
        <f>IF( ISBLANK('P1.Perceptible'!D528),"",'P1.Perceptible'!D528)</f>
        <v/>
      </c>
      <c r="I75" s="124" t="str">
        <f>IF( ISBLANK('P1.Perceptible'!D566),"",'P1.Perceptible'!D566)</f>
        <v/>
      </c>
      <c r="J75" s="124" t="str">
        <f>IF( ISBLANK('P1.Perceptible'!D604),"",'P1.Perceptible'!D604)</f>
        <v/>
      </c>
      <c r="K75" s="124" t="str">
        <f>IF( ISBLANK('P1.Perceptible'!D642),"",'P1.Perceptible'!D642)</f>
        <v/>
      </c>
      <c r="L75" s="124" t="str">
        <f>IF( ISBLANK('P1.Perceptible'!D680),"",'P1.Perceptible'!D680)</f>
        <v/>
      </c>
      <c r="M75" s="124" t="str">
        <f>IF( ISBLANK('P1.Perceptible'!D718),"",'P1.Perceptible'!D718)</f>
        <v/>
      </c>
      <c r="N75" s="124" t="str">
        <f>IF( ISBLANK('P1.Perceptible'!D756),"",'P1.Perceptible'!D756)</f>
        <v/>
      </c>
      <c r="O75" s="124" t="str">
        <f>IF( ISBLANK('P2.Operable'!D414),"",'P2.Operable'!D414)</f>
        <v/>
      </c>
      <c r="P75" s="124" t="str">
        <f>IF( ISBLANK('P2.Operable'!D452),"",'P2.Operable'!D452)</f>
        <v/>
      </c>
      <c r="Q75" s="124" t="str">
        <f>IF( ISBLANK('P2.Operable'!D490),"",'P2.Operable'!D490)</f>
        <v/>
      </c>
      <c r="R75" s="124" t="str">
        <f>IF( ISBLANK('P3.Comprensible'!D72),"",'P3.Comprensible'!D72)</f>
        <v/>
      </c>
      <c r="S75" s="124" t="str">
        <f>IF( ISBLANK('P3.Comprensible'!D186),"",'P3.Comprensible'!D186)</f>
        <v/>
      </c>
      <c r="T75" s="124" t="str">
        <f>IF( ISBLANK('P3.Comprensible'!D224),"",'P3.Comprensible'!D224)</f>
        <v/>
      </c>
      <c r="U75" s="124" t="str">
        <f>IF( ISBLANK('P3.Comprensible'!D338),"",'P3.Comprensible'!D338)</f>
        <v/>
      </c>
      <c r="V75" s="124" t="str">
        <f>IF( ISBLANK('P3.Comprensible'!D376),"",'P3.Comprensible'!D376)</f>
        <v/>
      </c>
      <c r="W75" s="124" t="str">
        <f>IF(ISBLANK('P4.Robusto'!D110),"",'P4.Robusto'!D110)</f>
        <v/>
      </c>
      <c r="X75" s="40"/>
      <c r="Y75" s="38"/>
      <c r="Z75" s="38"/>
      <c r="AA75" s="38"/>
      <c r="AB75" s="38"/>
      <c r="AC75" s="38"/>
      <c r="AD75" s="38"/>
      <c r="AE75" s="38"/>
      <c r="AF75" s="38"/>
      <c r="AG75" s="38"/>
      <c r="AH75" s="38"/>
      <c r="AI75" s="38"/>
      <c r="AJ75" s="38"/>
      <c r="AK75" s="38"/>
    </row>
    <row r="76" spans="1:37" ht="20.5">
      <c r="A76" s="38"/>
      <c r="B76" s="122" t="str">
        <f>IF( ISBLANK('03.Muestra'!$C24),"",'03.Muestra'!$C24)</f>
        <v/>
      </c>
      <c r="C76" s="123" t="str">
        <f>IF( ISBLANK('03.Muestra'!$E24),"",'03.Muestra'!$E24)</f>
        <v/>
      </c>
      <c r="D76" s="124" t="str">
        <f>IF( ISBLANK('P1.Perceptible'!D187),"",'P1.Perceptible'!D187)</f>
        <v/>
      </c>
      <c r="E76" s="124" t="str">
        <f>IF( ISBLANK('P1.Perceptible'!D225),"",'P1.Perceptible'!D225)</f>
        <v/>
      </c>
      <c r="F76" s="124" t="str">
        <f>IF( ISBLANK('P1.Perceptible'!D377),"",'P1.Perceptible'!D377)</f>
        <v/>
      </c>
      <c r="G76" s="124" t="str">
        <f>IF( ISBLANK('P1.Perceptible'!D415),"",'P1.Perceptible'!D415)</f>
        <v/>
      </c>
      <c r="H76" s="124" t="str">
        <f>IF( ISBLANK('P1.Perceptible'!D529),"",'P1.Perceptible'!D529)</f>
        <v/>
      </c>
      <c r="I76" s="124" t="str">
        <f>IF( ISBLANK('P1.Perceptible'!D567),"",'P1.Perceptible'!D567)</f>
        <v/>
      </c>
      <c r="J76" s="124" t="str">
        <f>IF( ISBLANK('P1.Perceptible'!D605),"",'P1.Perceptible'!D605)</f>
        <v/>
      </c>
      <c r="K76" s="124" t="str">
        <f>IF( ISBLANK('P1.Perceptible'!D643),"",'P1.Perceptible'!D643)</f>
        <v/>
      </c>
      <c r="L76" s="124" t="str">
        <f>IF( ISBLANK('P1.Perceptible'!D681),"",'P1.Perceptible'!D681)</f>
        <v/>
      </c>
      <c r="M76" s="124" t="str">
        <f>IF( ISBLANK('P1.Perceptible'!D719),"",'P1.Perceptible'!D719)</f>
        <v/>
      </c>
      <c r="N76" s="124" t="str">
        <f>IF( ISBLANK('P1.Perceptible'!D757),"",'P1.Perceptible'!D757)</f>
        <v/>
      </c>
      <c r="O76" s="124" t="str">
        <f>IF( ISBLANK('P2.Operable'!D415),"",'P2.Operable'!D415)</f>
        <v/>
      </c>
      <c r="P76" s="124" t="str">
        <f>IF( ISBLANK('P2.Operable'!D453),"",'P2.Operable'!D453)</f>
        <v/>
      </c>
      <c r="Q76" s="124" t="str">
        <f>IF( ISBLANK('P2.Operable'!D491),"",'P2.Operable'!D491)</f>
        <v/>
      </c>
      <c r="R76" s="124" t="str">
        <f>IF( ISBLANK('P3.Comprensible'!D73),"",'P3.Comprensible'!D73)</f>
        <v/>
      </c>
      <c r="S76" s="124" t="str">
        <f>IF( ISBLANK('P3.Comprensible'!D187),"",'P3.Comprensible'!D187)</f>
        <v/>
      </c>
      <c r="T76" s="124" t="str">
        <f>IF( ISBLANK('P3.Comprensible'!D225),"",'P3.Comprensible'!D225)</f>
        <v/>
      </c>
      <c r="U76" s="124" t="str">
        <f>IF( ISBLANK('P3.Comprensible'!D339),"",'P3.Comprensible'!D339)</f>
        <v/>
      </c>
      <c r="V76" s="124" t="str">
        <f>IF( ISBLANK('P3.Comprensible'!D377),"",'P3.Comprensible'!D377)</f>
        <v/>
      </c>
      <c r="W76" s="124" t="str">
        <f>IF(ISBLANK('P4.Robusto'!D111),"",'P4.Robusto'!D111)</f>
        <v/>
      </c>
      <c r="X76" s="40"/>
      <c r="Y76" s="38"/>
      <c r="Z76" s="38"/>
      <c r="AA76" s="38"/>
      <c r="AB76" s="38"/>
      <c r="AC76" s="38"/>
      <c r="AD76" s="38"/>
      <c r="AE76" s="38"/>
      <c r="AF76" s="38"/>
      <c r="AG76" s="38"/>
      <c r="AH76" s="38"/>
      <c r="AI76" s="38"/>
      <c r="AJ76" s="38"/>
      <c r="AK76" s="38"/>
    </row>
    <row r="77" spans="1:37" ht="20.5">
      <c r="A77" s="38"/>
      <c r="B77" s="122" t="str">
        <f>IF( ISBLANK('03.Muestra'!$C25),"",'03.Muestra'!$C25)</f>
        <v/>
      </c>
      <c r="C77" s="123" t="str">
        <f>IF( ISBLANK('03.Muestra'!$E25),"",'03.Muestra'!$E25)</f>
        <v/>
      </c>
      <c r="D77" s="124" t="str">
        <f>IF( ISBLANK('P1.Perceptible'!D188),"",'P1.Perceptible'!D188)</f>
        <v/>
      </c>
      <c r="E77" s="124" t="str">
        <f>IF( ISBLANK('P1.Perceptible'!D226),"",'P1.Perceptible'!D226)</f>
        <v/>
      </c>
      <c r="F77" s="124" t="str">
        <f>IF( ISBLANK('P1.Perceptible'!D378),"",'P1.Perceptible'!D378)</f>
        <v/>
      </c>
      <c r="G77" s="124" t="str">
        <f>IF( ISBLANK('P1.Perceptible'!D416),"",'P1.Perceptible'!D416)</f>
        <v/>
      </c>
      <c r="H77" s="124" t="str">
        <f>IF( ISBLANK('P1.Perceptible'!D530),"",'P1.Perceptible'!D530)</f>
        <v/>
      </c>
      <c r="I77" s="124" t="str">
        <f>IF( ISBLANK('P1.Perceptible'!D568),"",'P1.Perceptible'!D568)</f>
        <v/>
      </c>
      <c r="J77" s="124" t="str">
        <f>IF( ISBLANK('P1.Perceptible'!D606),"",'P1.Perceptible'!D606)</f>
        <v/>
      </c>
      <c r="K77" s="124" t="str">
        <f>IF( ISBLANK('P1.Perceptible'!D644),"",'P1.Perceptible'!D644)</f>
        <v/>
      </c>
      <c r="L77" s="124" t="str">
        <f>IF( ISBLANK('P1.Perceptible'!D682),"",'P1.Perceptible'!D682)</f>
        <v/>
      </c>
      <c r="M77" s="124" t="str">
        <f>IF( ISBLANK('P1.Perceptible'!D720),"",'P1.Perceptible'!D720)</f>
        <v/>
      </c>
      <c r="N77" s="124" t="str">
        <f>IF( ISBLANK('P1.Perceptible'!D758),"",'P1.Perceptible'!D758)</f>
        <v/>
      </c>
      <c r="O77" s="124" t="str">
        <f>IF( ISBLANK('P2.Operable'!D416),"",'P2.Operable'!D416)</f>
        <v/>
      </c>
      <c r="P77" s="124" t="str">
        <f>IF( ISBLANK('P2.Operable'!D454),"",'P2.Operable'!D454)</f>
        <v/>
      </c>
      <c r="Q77" s="124" t="str">
        <f>IF( ISBLANK('P2.Operable'!D492),"",'P2.Operable'!D492)</f>
        <v/>
      </c>
      <c r="R77" s="124" t="str">
        <f>IF( ISBLANK('P3.Comprensible'!D74),"",'P3.Comprensible'!D74)</f>
        <v/>
      </c>
      <c r="S77" s="124" t="str">
        <f>IF( ISBLANK('P3.Comprensible'!D188),"",'P3.Comprensible'!D188)</f>
        <v/>
      </c>
      <c r="T77" s="124" t="str">
        <f>IF( ISBLANK('P3.Comprensible'!D226),"",'P3.Comprensible'!D226)</f>
        <v/>
      </c>
      <c r="U77" s="124" t="str">
        <f>IF( ISBLANK('P3.Comprensible'!D340),"",'P3.Comprensible'!D340)</f>
        <v/>
      </c>
      <c r="V77" s="124" t="str">
        <f>IF( ISBLANK('P3.Comprensible'!D378),"",'P3.Comprensible'!D378)</f>
        <v/>
      </c>
      <c r="W77" s="124" t="str">
        <f>IF(ISBLANK('P4.Robusto'!D112),"",'P4.Robusto'!D112)</f>
        <v/>
      </c>
      <c r="X77" s="40"/>
      <c r="Y77" s="38"/>
      <c r="Z77" s="38"/>
      <c r="AA77" s="38"/>
      <c r="AB77" s="38"/>
      <c r="AC77" s="38"/>
      <c r="AD77" s="38"/>
      <c r="AE77" s="38"/>
      <c r="AF77" s="38"/>
      <c r="AG77" s="38"/>
      <c r="AH77" s="38"/>
      <c r="AI77" s="38"/>
      <c r="AJ77" s="38"/>
      <c r="AK77" s="38"/>
    </row>
    <row r="78" spans="1:37" ht="20.5">
      <c r="A78" s="38"/>
      <c r="B78" s="122" t="str">
        <f>IF( ISBLANK('03.Muestra'!$C26),"",'03.Muestra'!$C26)</f>
        <v/>
      </c>
      <c r="C78" s="123" t="str">
        <f>IF( ISBLANK('03.Muestra'!$E26),"",'03.Muestra'!$E26)</f>
        <v/>
      </c>
      <c r="D78" s="124" t="str">
        <f>IF( ISBLANK('P1.Perceptible'!D189),"",'P1.Perceptible'!D189)</f>
        <v/>
      </c>
      <c r="E78" s="124" t="str">
        <f>IF( ISBLANK('P1.Perceptible'!D227),"",'P1.Perceptible'!D227)</f>
        <v/>
      </c>
      <c r="F78" s="124" t="str">
        <f>IF( ISBLANK('P1.Perceptible'!D379),"",'P1.Perceptible'!D379)</f>
        <v/>
      </c>
      <c r="G78" s="124" t="str">
        <f>IF( ISBLANK('P1.Perceptible'!D417),"",'P1.Perceptible'!D417)</f>
        <v/>
      </c>
      <c r="H78" s="124" t="str">
        <f>IF( ISBLANK('P1.Perceptible'!D531),"",'P1.Perceptible'!D531)</f>
        <v/>
      </c>
      <c r="I78" s="124" t="str">
        <f>IF( ISBLANK('P1.Perceptible'!D569),"",'P1.Perceptible'!D569)</f>
        <v/>
      </c>
      <c r="J78" s="124" t="str">
        <f>IF( ISBLANK('P1.Perceptible'!D607),"",'P1.Perceptible'!D607)</f>
        <v/>
      </c>
      <c r="K78" s="124" t="str">
        <f>IF( ISBLANK('P1.Perceptible'!D645),"",'P1.Perceptible'!D645)</f>
        <v/>
      </c>
      <c r="L78" s="124" t="str">
        <f>IF( ISBLANK('P1.Perceptible'!D683),"",'P1.Perceptible'!D683)</f>
        <v/>
      </c>
      <c r="M78" s="124" t="str">
        <f>IF( ISBLANK('P1.Perceptible'!D721),"",'P1.Perceptible'!D721)</f>
        <v/>
      </c>
      <c r="N78" s="124" t="str">
        <f>IF( ISBLANK('P1.Perceptible'!D759),"",'P1.Perceptible'!D759)</f>
        <v/>
      </c>
      <c r="O78" s="124" t="str">
        <f>IF( ISBLANK('P2.Operable'!D417),"",'P2.Operable'!D417)</f>
        <v/>
      </c>
      <c r="P78" s="124" t="str">
        <f>IF( ISBLANK('P2.Operable'!D455),"",'P2.Operable'!D455)</f>
        <v/>
      </c>
      <c r="Q78" s="124" t="str">
        <f>IF( ISBLANK('P2.Operable'!D493),"",'P2.Operable'!D493)</f>
        <v/>
      </c>
      <c r="R78" s="124" t="str">
        <f>IF( ISBLANK('P3.Comprensible'!D75),"",'P3.Comprensible'!D75)</f>
        <v/>
      </c>
      <c r="S78" s="124" t="str">
        <f>IF( ISBLANK('P3.Comprensible'!D189),"",'P3.Comprensible'!D189)</f>
        <v/>
      </c>
      <c r="T78" s="124" t="str">
        <f>IF( ISBLANK('P3.Comprensible'!D227),"",'P3.Comprensible'!D227)</f>
        <v/>
      </c>
      <c r="U78" s="124" t="str">
        <f>IF( ISBLANK('P3.Comprensible'!D341),"",'P3.Comprensible'!D341)</f>
        <v/>
      </c>
      <c r="V78" s="124" t="str">
        <f>IF( ISBLANK('P3.Comprensible'!D379),"",'P3.Comprensible'!D379)</f>
        <v/>
      </c>
      <c r="W78" s="124" t="str">
        <f>IF(ISBLANK('P4.Robusto'!D113),"",'P4.Robusto'!D113)</f>
        <v/>
      </c>
      <c r="X78" s="40"/>
      <c r="Y78" s="38"/>
      <c r="Z78" s="38"/>
      <c r="AA78" s="38"/>
      <c r="AB78" s="38"/>
      <c r="AC78" s="38"/>
      <c r="AD78" s="38"/>
      <c r="AE78" s="38"/>
      <c r="AF78" s="38"/>
      <c r="AG78" s="38"/>
      <c r="AH78" s="38"/>
      <c r="AI78" s="38"/>
      <c r="AJ78" s="38"/>
      <c r="AK78" s="38"/>
    </row>
    <row r="79" spans="1:37" ht="20.5">
      <c r="A79" s="38"/>
      <c r="B79" s="122" t="str">
        <f>IF( ISBLANK('03.Muestra'!$C27),"",'03.Muestra'!$C27)</f>
        <v/>
      </c>
      <c r="C79" s="123" t="str">
        <f>IF( ISBLANK('03.Muestra'!$E27),"",'03.Muestra'!$E27)</f>
        <v/>
      </c>
      <c r="D79" s="124" t="str">
        <f>IF( ISBLANK('P1.Perceptible'!D190),"",'P1.Perceptible'!D190)</f>
        <v/>
      </c>
      <c r="E79" s="124" t="str">
        <f>IF( ISBLANK('P1.Perceptible'!D228),"",'P1.Perceptible'!D228)</f>
        <v/>
      </c>
      <c r="F79" s="124" t="str">
        <f>IF( ISBLANK('P1.Perceptible'!D380),"",'P1.Perceptible'!D380)</f>
        <v/>
      </c>
      <c r="G79" s="124" t="str">
        <f>IF( ISBLANK('P1.Perceptible'!D418),"",'P1.Perceptible'!D418)</f>
        <v/>
      </c>
      <c r="H79" s="124" t="str">
        <f>IF( ISBLANK('P1.Perceptible'!D532),"",'P1.Perceptible'!D532)</f>
        <v/>
      </c>
      <c r="I79" s="124" t="str">
        <f>IF( ISBLANK('P1.Perceptible'!D570),"",'P1.Perceptible'!D570)</f>
        <v/>
      </c>
      <c r="J79" s="124" t="str">
        <f>IF( ISBLANK('P1.Perceptible'!D608),"",'P1.Perceptible'!D608)</f>
        <v/>
      </c>
      <c r="K79" s="124" t="str">
        <f>IF( ISBLANK('P1.Perceptible'!D646),"",'P1.Perceptible'!D646)</f>
        <v/>
      </c>
      <c r="L79" s="124" t="str">
        <f>IF( ISBLANK('P1.Perceptible'!D684),"",'P1.Perceptible'!D684)</f>
        <v/>
      </c>
      <c r="M79" s="124" t="str">
        <f>IF( ISBLANK('P1.Perceptible'!D722),"",'P1.Perceptible'!D722)</f>
        <v/>
      </c>
      <c r="N79" s="124" t="str">
        <f>IF( ISBLANK('P1.Perceptible'!D760),"",'P1.Perceptible'!D760)</f>
        <v/>
      </c>
      <c r="O79" s="124" t="str">
        <f>IF( ISBLANK('P2.Operable'!D418),"",'P2.Operable'!D418)</f>
        <v/>
      </c>
      <c r="P79" s="124" t="str">
        <f>IF( ISBLANK('P2.Operable'!D456),"",'P2.Operable'!D456)</f>
        <v/>
      </c>
      <c r="Q79" s="124" t="str">
        <f>IF( ISBLANK('P2.Operable'!D494),"",'P2.Operable'!D494)</f>
        <v/>
      </c>
      <c r="R79" s="124" t="str">
        <f>IF( ISBLANK('P3.Comprensible'!D76),"",'P3.Comprensible'!D76)</f>
        <v/>
      </c>
      <c r="S79" s="124" t="str">
        <f>IF( ISBLANK('P3.Comprensible'!D190),"",'P3.Comprensible'!D190)</f>
        <v/>
      </c>
      <c r="T79" s="124" t="str">
        <f>IF( ISBLANK('P3.Comprensible'!D228),"",'P3.Comprensible'!D228)</f>
        <v/>
      </c>
      <c r="U79" s="124" t="str">
        <f>IF( ISBLANK('P3.Comprensible'!D342),"",'P3.Comprensible'!D342)</f>
        <v/>
      </c>
      <c r="V79" s="124" t="str">
        <f>IF( ISBLANK('P3.Comprensible'!D380),"",'P3.Comprensible'!D380)</f>
        <v/>
      </c>
      <c r="W79" s="124" t="str">
        <f>IF(ISBLANK('P4.Robusto'!D114),"",'P4.Robusto'!D114)</f>
        <v/>
      </c>
      <c r="X79" s="40"/>
      <c r="Y79" s="38"/>
      <c r="Z79" s="38"/>
      <c r="AA79" s="38"/>
      <c r="AB79" s="38"/>
      <c r="AC79" s="38"/>
      <c r="AD79" s="38"/>
      <c r="AE79" s="38"/>
      <c r="AF79" s="38"/>
      <c r="AG79" s="38"/>
      <c r="AH79" s="38"/>
      <c r="AI79" s="38"/>
      <c r="AJ79" s="38"/>
      <c r="AK79" s="38"/>
    </row>
    <row r="80" spans="1:37" ht="20.5">
      <c r="A80" s="38"/>
      <c r="B80" s="122" t="str">
        <f>IF( ISBLANK('03.Muestra'!$C28),"",'03.Muestra'!$C28)</f>
        <v/>
      </c>
      <c r="C80" s="123" t="str">
        <f>IF( ISBLANK('03.Muestra'!$E28),"",'03.Muestra'!$E28)</f>
        <v/>
      </c>
      <c r="D80" s="124" t="str">
        <f>IF( ISBLANK('P1.Perceptible'!D191),"",'P1.Perceptible'!D191)</f>
        <v/>
      </c>
      <c r="E80" s="124" t="str">
        <f>IF( ISBLANK('P1.Perceptible'!D229),"",'P1.Perceptible'!D229)</f>
        <v/>
      </c>
      <c r="F80" s="124" t="str">
        <f>IF( ISBLANK('P1.Perceptible'!D381),"",'P1.Perceptible'!D381)</f>
        <v/>
      </c>
      <c r="G80" s="124" t="str">
        <f>IF( ISBLANK('P1.Perceptible'!D419),"",'P1.Perceptible'!D419)</f>
        <v/>
      </c>
      <c r="H80" s="124" t="str">
        <f>IF( ISBLANK('P1.Perceptible'!D533),"",'P1.Perceptible'!D533)</f>
        <v/>
      </c>
      <c r="I80" s="124" t="str">
        <f>IF( ISBLANK('P1.Perceptible'!D571),"",'P1.Perceptible'!D571)</f>
        <v/>
      </c>
      <c r="J80" s="124" t="str">
        <f>IF( ISBLANK('P1.Perceptible'!D609),"",'P1.Perceptible'!D609)</f>
        <v/>
      </c>
      <c r="K80" s="124" t="str">
        <f>IF( ISBLANK('P1.Perceptible'!D647),"",'P1.Perceptible'!D647)</f>
        <v/>
      </c>
      <c r="L80" s="124" t="str">
        <f>IF( ISBLANK('P1.Perceptible'!D685),"",'P1.Perceptible'!D685)</f>
        <v/>
      </c>
      <c r="M80" s="124" t="str">
        <f>IF( ISBLANK('P1.Perceptible'!D723),"",'P1.Perceptible'!D723)</f>
        <v/>
      </c>
      <c r="N80" s="124" t="str">
        <f>IF( ISBLANK('P1.Perceptible'!D761),"",'P1.Perceptible'!D761)</f>
        <v/>
      </c>
      <c r="O80" s="124" t="str">
        <f>IF( ISBLANK('P2.Operable'!D419),"",'P2.Operable'!D419)</f>
        <v/>
      </c>
      <c r="P80" s="124" t="str">
        <f>IF( ISBLANK('P2.Operable'!D457),"",'P2.Operable'!D457)</f>
        <v/>
      </c>
      <c r="Q80" s="124" t="str">
        <f>IF( ISBLANK('P2.Operable'!D495),"",'P2.Operable'!D495)</f>
        <v/>
      </c>
      <c r="R80" s="124" t="str">
        <f>IF( ISBLANK('P3.Comprensible'!D77),"",'P3.Comprensible'!D77)</f>
        <v/>
      </c>
      <c r="S80" s="124" t="str">
        <f>IF( ISBLANK('P3.Comprensible'!D191),"",'P3.Comprensible'!D191)</f>
        <v/>
      </c>
      <c r="T80" s="124" t="str">
        <f>IF( ISBLANK('P3.Comprensible'!D229),"",'P3.Comprensible'!D229)</f>
        <v/>
      </c>
      <c r="U80" s="124" t="str">
        <f>IF( ISBLANK('P3.Comprensible'!D343),"",'P3.Comprensible'!D343)</f>
        <v/>
      </c>
      <c r="V80" s="124" t="str">
        <f>IF( ISBLANK('P3.Comprensible'!D381),"",'P3.Comprensible'!D381)</f>
        <v/>
      </c>
      <c r="W80" s="124" t="str">
        <f>IF(ISBLANK('P4.Robusto'!D115),"",'P4.Robusto'!D115)</f>
        <v/>
      </c>
      <c r="X80" s="40"/>
      <c r="Y80" s="38"/>
      <c r="Z80" s="38"/>
      <c r="AA80" s="38"/>
      <c r="AB80" s="38"/>
      <c r="AC80" s="38"/>
      <c r="AD80" s="38"/>
      <c r="AE80" s="38"/>
      <c r="AF80" s="38"/>
      <c r="AG80" s="38"/>
      <c r="AH80" s="38"/>
      <c r="AI80" s="38"/>
      <c r="AJ80" s="38"/>
      <c r="AK80" s="38"/>
    </row>
    <row r="81" spans="1:37" ht="20.5">
      <c r="A81" s="38"/>
      <c r="B81" s="122" t="str">
        <f>IF( ISBLANK('03.Muestra'!$C29),"",'03.Muestra'!$C29)</f>
        <v/>
      </c>
      <c r="C81" s="123" t="str">
        <f>IF( ISBLANK('03.Muestra'!$E29),"",'03.Muestra'!$E29)</f>
        <v/>
      </c>
      <c r="D81" s="124" t="str">
        <f>IF( ISBLANK('P1.Perceptible'!D192),"",'P1.Perceptible'!D192)</f>
        <v/>
      </c>
      <c r="E81" s="124" t="str">
        <f>IF( ISBLANK('P1.Perceptible'!D230),"",'P1.Perceptible'!D230)</f>
        <v/>
      </c>
      <c r="F81" s="124" t="str">
        <f>IF( ISBLANK('P1.Perceptible'!D382),"",'P1.Perceptible'!D382)</f>
        <v/>
      </c>
      <c r="G81" s="124" t="str">
        <f>IF( ISBLANK('P1.Perceptible'!D420),"",'P1.Perceptible'!D420)</f>
        <v/>
      </c>
      <c r="H81" s="124" t="str">
        <f>IF( ISBLANK('P1.Perceptible'!D534),"",'P1.Perceptible'!D534)</f>
        <v/>
      </c>
      <c r="I81" s="124" t="str">
        <f>IF( ISBLANK('P1.Perceptible'!D572),"",'P1.Perceptible'!D572)</f>
        <v/>
      </c>
      <c r="J81" s="124" t="str">
        <f>IF( ISBLANK('P1.Perceptible'!D610),"",'P1.Perceptible'!D610)</f>
        <v/>
      </c>
      <c r="K81" s="124" t="str">
        <f>IF( ISBLANK('P1.Perceptible'!D648),"",'P1.Perceptible'!D648)</f>
        <v/>
      </c>
      <c r="L81" s="124" t="str">
        <f>IF( ISBLANK('P1.Perceptible'!D686),"",'P1.Perceptible'!D686)</f>
        <v/>
      </c>
      <c r="M81" s="124" t="str">
        <f>IF( ISBLANK('P1.Perceptible'!D724),"",'P1.Perceptible'!D724)</f>
        <v/>
      </c>
      <c r="N81" s="124" t="str">
        <f>IF( ISBLANK('P1.Perceptible'!D762),"",'P1.Perceptible'!D762)</f>
        <v/>
      </c>
      <c r="O81" s="124" t="str">
        <f>IF( ISBLANK('P2.Operable'!D420),"",'P2.Operable'!D420)</f>
        <v/>
      </c>
      <c r="P81" s="124" t="str">
        <f>IF( ISBLANK('P2.Operable'!D458),"",'P2.Operable'!D458)</f>
        <v/>
      </c>
      <c r="Q81" s="124" t="str">
        <f>IF( ISBLANK('P2.Operable'!D496),"",'P2.Operable'!D496)</f>
        <v/>
      </c>
      <c r="R81" s="124" t="str">
        <f>IF( ISBLANK('P3.Comprensible'!D78),"",'P3.Comprensible'!D78)</f>
        <v/>
      </c>
      <c r="S81" s="124" t="str">
        <f>IF( ISBLANK('P3.Comprensible'!D192),"",'P3.Comprensible'!D192)</f>
        <v/>
      </c>
      <c r="T81" s="124" t="str">
        <f>IF( ISBLANK('P3.Comprensible'!D230),"",'P3.Comprensible'!D230)</f>
        <v/>
      </c>
      <c r="U81" s="124" t="str">
        <f>IF( ISBLANK('P3.Comprensible'!D344),"",'P3.Comprensible'!D344)</f>
        <v/>
      </c>
      <c r="V81" s="124" t="str">
        <f>IF( ISBLANK('P3.Comprensible'!D382),"",'P3.Comprensible'!D382)</f>
        <v/>
      </c>
      <c r="W81" s="124" t="str">
        <f>IF(ISBLANK('P4.Robusto'!D116),"",'P4.Robusto'!D116)</f>
        <v/>
      </c>
      <c r="X81" s="40"/>
      <c r="Y81" s="38"/>
      <c r="Z81" s="38"/>
      <c r="AA81" s="38"/>
      <c r="AB81" s="38"/>
      <c r="AC81" s="38"/>
      <c r="AD81" s="38"/>
      <c r="AE81" s="38"/>
      <c r="AF81" s="38"/>
      <c r="AG81" s="38"/>
      <c r="AH81" s="38"/>
      <c r="AI81" s="38"/>
      <c r="AJ81" s="38"/>
      <c r="AK81" s="38"/>
    </row>
    <row r="82" spans="1:37" ht="20.5">
      <c r="A82" s="38"/>
      <c r="B82" s="122" t="str">
        <f>IF( ISBLANK('03.Muestra'!$C30),"",'03.Muestra'!$C30)</f>
        <v/>
      </c>
      <c r="C82" s="123" t="str">
        <f>IF( ISBLANK('03.Muestra'!$E30),"",'03.Muestra'!$E30)</f>
        <v/>
      </c>
      <c r="D82" s="124" t="str">
        <f>IF( ISBLANK('P1.Perceptible'!D193),"",'P1.Perceptible'!D193)</f>
        <v/>
      </c>
      <c r="E82" s="124" t="str">
        <f>IF( ISBLANK('P1.Perceptible'!D231),"",'P1.Perceptible'!D231)</f>
        <v/>
      </c>
      <c r="F82" s="124" t="str">
        <f>IF( ISBLANK('P1.Perceptible'!D383),"",'P1.Perceptible'!D383)</f>
        <v/>
      </c>
      <c r="G82" s="124" t="str">
        <f>IF( ISBLANK('P1.Perceptible'!D421),"",'P1.Perceptible'!D421)</f>
        <v/>
      </c>
      <c r="H82" s="124" t="str">
        <f>IF( ISBLANK('P1.Perceptible'!D535),"",'P1.Perceptible'!D535)</f>
        <v/>
      </c>
      <c r="I82" s="124" t="str">
        <f>IF( ISBLANK('P1.Perceptible'!D573),"",'P1.Perceptible'!D573)</f>
        <v/>
      </c>
      <c r="J82" s="124" t="str">
        <f>IF( ISBLANK('P1.Perceptible'!D611),"",'P1.Perceptible'!D611)</f>
        <v/>
      </c>
      <c r="K82" s="124" t="str">
        <f>IF( ISBLANK('P1.Perceptible'!D649),"",'P1.Perceptible'!D649)</f>
        <v/>
      </c>
      <c r="L82" s="124" t="str">
        <f>IF( ISBLANK('P1.Perceptible'!D687),"",'P1.Perceptible'!D687)</f>
        <v/>
      </c>
      <c r="M82" s="124" t="str">
        <f>IF( ISBLANK('P1.Perceptible'!D725),"",'P1.Perceptible'!D725)</f>
        <v/>
      </c>
      <c r="N82" s="124" t="str">
        <f>IF( ISBLANK('P1.Perceptible'!D763),"",'P1.Perceptible'!D763)</f>
        <v/>
      </c>
      <c r="O82" s="124" t="str">
        <f>IF( ISBLANK('P2.Operable'!D421),"",'P2.Operable'!D421)</f>
        <v/>
      </c>
      <c r="P82" s="124" t="str">
        <f>IF( ISBLANK('P2.Operable'!D459),"",'P2.Operable'!D459)</f>
        <v/>
      </c>
      <c r="Q82" s="124" t="str">
        <f>IF( ISBLANK('P2.Operable'!D497),"",'P2.Operable'!D497)</f>
        <v/>
      </c>
      <c r="R82" s="124" t="str">
        <f>IF( ISBLANK('P3.Comprensible'!D79),"",'P3.Comprensible'!D79)</f>
        <v/>
      </c>
      <c r="S82" s="124" t="str">
        <f>IF( ISBLANK('P3.Comprensible'!D193),"",'P3.Comprensible'!D193)</f>
        <v/>
      </c>
      <c r="T82" s="124" t="str">
        <f>IF( ISBLANK('P3.Comprensible'!D231),"",'P3.Comprensible'!D231)</f>
        <v/>
      </c>
      <c r="U82" s="124" t="str">
        <f>IF( ISBLANK('P3.Comprensible'!D345),"",'P3.Comprensible'!D345)</f>
        <v/>
      </c>
      <c r="V82" s="124" t="str">
        <f>IF( ISBLANK('P3.Comprensible'!D383),"",'P3.Comprensible'!D383)</f>
        <v/>
      </c>
      <c r="W82" s="124" t="str">
        <f>IF(ISBLANK('P4.Robusto'!D117),"",'P4.Robusto'!D117)</f>
        <v/>
      </c>
      <c r="X82" s="40"/>
      <c r="Y82" s="38"/>
      <c r="Z82" s="38"/>
      <c r="AA82" s="38"/>
      <c r="AB82" s="38"/>
      <c r="AC82" s="38"/>
      <c r="AD82" s="38"/>
      <c r="AE82" s="38"/>
      <c r="AF82" s="38"/>
      <c r="AG82" s="38"/>
      <c r="AH82" s="38"/>
      <c r="AI82" s="38"/>
      <c r="AJ82" s="38"/>
      <c r="AK82" s="38"/>
    </row>
    <row r="83" spans="1:37" ht="20.5">
      <c r="A83" s="38"/>
      <c r="B83" s="122" t="str">
        <f>IF( ISBLANK('03.Muestra'!$C31),"",'03.Muestra'!$C31)</f>
        <v/>
      </c>
      <c r="C83" s="123" t="str">
        <f>IF( ISBLANK('03.Muestra'!$E31),"",'03.Muestra'!$E31)</f>
        <v/>
      </c>
      <c r="D83" s="124" t="str">
        <f>IF( ISBLANK('P1.Perceptible'!D194),"",'P1.Perceptible'!D194)</f>
        <v/>
      </c>
      <c r="E83" s="124" t="str">
        <f>IF( ISBLANK('P1.Perceptible'!D232),"",'P1.Perceptible'!D232)</f>
        <v/>
      </c>
      <c r="F83" s="124" t="str">
        <f>IF( ISBLANK('P1.Perceptible'!D384),"",'P1.Perceptible'!D384)</f>
        <v/>
      </c>
      <c r="G83" s="124" t="str">
        <f>IF( ISBLANK('P1.Perceptible'!D422),"",'P1.Perceptible'!D422)</f>
        <v/>
      </c>
      <c r="H83" s="124" t="str">
        <f>IF( ISBLANK('P1.Perceptible'!D536),"",'P1.Perceptible'!D536)</f>
        <v/>
      </c>
      <c r="I83" s="124" t="str">
        <f>IF( ISBLANK('P1.Perceptible'!D574),"",'P1.Perceptible'!D574)</f>
        <v/>
      </c>
      <c r="J83" s="124" t="str">
        <f>IF( ISBLANK('P1.Perceptible'!D612),"",'P1.Perceptible'!D612)</f>
        <v/>
      </c>
      <c r="K83" s="124" t="str">
        <f>IF( ISBLANK('P1.Perceptible'!D650),"",'P1.Perceptible'!D650)</f>
        <v/>
      </c>
      <c r="L83" s="124" t="str">
        <f>IF( ISBLANK('P1.Perceptible'!D688),"",'P1.Perceptible'!D688)</f>
        <v/>
      </c>
      <c r="M83" s="124" t="str">
        <f>IF( ISBLANK('P1.Perceptible'!D726),"",'P1.Perceptible'!D726)</f>
        <v/>
      </c>
      <c r="N83" s="124" t="str">
        <f>IF( ISBLANK('P1.Perceptible'!D764),"",'P1.Perceptible'!D764)</f>
        <v/>
      </c>
      <c r="O83" s="124" t="str">
        <f>IF( ISBLANK('P2.Operable'!D422),"",'P2.Operable'!D422)</f>
        <v/>
      </c>
      <c r="P83" s="124" t="str">
        <f>IF( ISBLANK('P2.Operable'!D460),"",'P2.Operable'!D460)</f>
        <v/>
      </c>
      <c r="Q83" s="124" t="str">
        <f>IF( ISBLANK('P2.Operable'!D498),"",'P2.Operable'!D498)</f>
        <v/>
      </c>
      <c r="R83" s="124" t="str">
        <f>IF( ISBLANK('P3.Comprensible'!D80),"",'P3.Comprensible'!D80)</f>
        <v/>
      </c>
      <c r="S83" s="124" t="str">
        <f>IF( ISBLANK('P3.Comprensible'!D194),"",'P3.Comprensible'!D194)</f>
        <v/>
      </c>
      <c r="T83" s="124" t="str">
        <f>IF( ISBLANK('P3.Comprensible'!D232),"",'P3.Comprensible'!D232)</f>
        <v/>
      </c>
      <c r="U83" s="124" t="str">
        <f>IF( ISBLANK('P3.Comprensible'!D346),"",'P3.Comprensible'!D346)</f>
        <v/>
      </c>
      <c r="V83" s="124" t="str">
        <f>IF( ISBLANK('P3.Comprensible'!D384),"",'P3.Comprensible'!D384)</f>
        <v/>
      </c>
      <c r="W83" s="124" t="str">
        <f>IF(ISBLANK('P4.Robusto'!D118),"",'P4.Robusto'!D118)</f>
        <v/>
      </c>
      <c r="X83" s="40"/>
      <c r="Y83" s="38"/>
      <c r="Z83" s="38"/>
      <c r="AA83" s="38"/>
      <c r="AB83" s="38"/>
      <c r="AC83" s="38"/>
      <c r="AD83" s="38"/>
      <c r="AE83" s="38"/>
      <c r="AF83" s="38"/>
      <c r="AG83" s="38"/>
      <c r="AH83" s="38"/>
      <c r="AI83" s="38"/>
      <c r="AJ83" s="38"/>
      <c r="AK83" s="38"/>
    </row>
    <row r="84" spans="1:37" ht="20.5">
      <c r="A84" s="38"/>
      <c r="B84" s="122" t="str">
        <f>IF( ISBLANK('03.Muestra'!$C32),"",'03.Muestra'!$C32)</f>
        <v/>
      </c>
      <c r="C84" s="123" t="str">
        <f>IF( ISBLANK('03.Muestra'!$E32),"",'03.Muestra'!$E32)</f>
        <v/>
      </c>
      <c r="D84" s="124" t="str">
        <f>IF( ISBLANK('P1.Perceptible'!D195),"",'P1.Perceptible'!D195)</f>
        <v/>
      </c>
      <c r="E84" s="124" t="str">
        <f>IF( ISBLANK('P1.Perceptible'!D233),"",'P1.Perceptible'!D233)</f>
        <v/>
      </c>
      <c r="F84" s="124" t="str">
        <f>IF( ISBLANK('P1.Perceptible'!D385),"",'P1.Perceptible'!D385)</f>
        <v/>
      </c>
      <c r="G84" s="124" t="str">
        <f>IF( ISBLANK('P1.Perceptible'!D423),"",'P1.Perceptible'!D423)</f>
        <v/>
      </c>
      <c r="H84" s="124" t="str">
        <f>IF( ISBLANK('P1.Perceptible'!D537),"",'P1.Perceptible'!D537)</f>
        <v/>
      </c>
      <c r="I84" s="124" t="str">
        <f>IF( ISBLANK('P1.Perceptible'!D575),"",'P1.Perceptible'!D575)</f>
        <v/>
      </c>
      <c r="J84" s="124" t="str">
        <f>IF( ISBLANK('P1.Perceptible'!D613),"",'P1.Perceptible'!D613)</f>
        <v/>
      </c>
      <c r="K84" s="124" t="str">
        <f>IF( ISBLANK('P1.Perceptible'!D651),"",'P1.Perceptible'!D651)</f>
        <v/>
      </c>
      <c r="L84" s="124" t="str">
        <f>IF( ISBLANK('P1.Perceptible'!D689),"",'P1.Perceptible'!D689)</f>
        <v/>
      </c>
      <c r="M84" s="124" t="str">
        <f>IF( ISBLANK('P1.Perceptible'!D727),"",'P1.Perceptible'!D727)</f>
        <v/>
      </c>
      <c r="N84" s="124" t="str">
        <f>IF( ISBLANK('P1.Perceptible'!D765),"",'P1.Perceptible'!D765)</f>
        <v/>
      </c>
      <c r="O84" s="124" t="str">
        <f>IF( ISBLANK('P2.Operable'!D423),"",'P2.Operable'!D423)</f>
        <v/>
      </c>
      <c r="P84" s="124" t="str">
        <f>IF( ISBLANK('P2.Operable'!D461),"",'P2.Operable'!D461)</f>
        <v/>
      </c>
      <c r="Q84" s="124" t="str">
        <f>IF( ISBLANK('P2.Operable'!D499),"",'P2.Operable'!D499)</f>
        <v/>
      </c>
      <c r="R84" s="124" t="str">
        <f>IF( ISBLANK('P3.Comprensible'!D81),"",'P3.Comprensible'!D81)</f>
        <v/>
      </c>
      <c r="S84" s="124" t="str">
        <f>IF( ISBLANK('P3.Comprensible'!D195),"",'P3.Comprensible'!D195)</f>
        <v/>
      </c>
      <c r="T84" s="124" t="str">
        <f>IF( ISBLANK('P3.Comprensible'!D233),"",'P3.Comprensible'!D233)</f>
        <v/>
      </c>
      <c r="U84" s="124" t="str">
        <f>IF( ISBLANK('P3.Comprensible'!D347),"",'P3.Comprensible'!D347)</f>
        <v/>
      </c>
      <c r="V84" s="124" t="str">
        <f>IF( ISBLANK('P3.Comprensible'!D385),"",'P3.Comprensible'!D385)</f>
        <v/>
      </c>
      <c r="W84" s="124" t="str">
        <f>IF(ISBLANK('P4.Robusto'!D119),"",'P4.Robusto'!D119)</f>
        <v/>
      </c>
      <c r="X84" s="40"/>
      <c r="Y84" s="38"/>
      <c r="Z84" s="38"/>
      <c r="AA84" s="38"/>
      <c r="AB84" s="38"/>
      <c r="AC84" s="38"/>
      <c r="AD84" s="38"/>
      <c r="AE84" s="38"/>
      <c r="AF84" s="38"/>
      <c r="AG84" s="38"/>
      <c r="AH84" s="38"/>
      <c r="AI84" s="38"/>
      <c r="AJ84" s="38"/>
      <c r="AK84" s="38"/>
    </row>
    <row r="85" spans="1:37" ht="20.5">
      <c r="A85" s="38"/>
      <c r="B85" s="122" t="str">
        <f>IF( ISBLANK('03.Muestra'!$C33),"",'03.Muestra'!$C33)</f>
        <v/>
      </c>
      <c r="C85" s="123" t="str">
        <f>IF( ISBLANK('03.Muestra'!$E33),"",'03.Muestra'!$E33)</f>
        <v/>
      </c>
      <c r="D85" s="124" t="str">
        <f>IF( ISBLANK('P1.Perceptible'!D196),"",'P1.Perceptible'!D196)</f>
        <v/>
      </c>
      <c r="E85" s="124" t="str">
        <f>IF( ISBLANK('P1.Perceptible'!D234),"",'P1.Perceptible'!D234)</f>
        <v/>
      </c>
      <c r="F85" s="124" t="str">
        <f>IF( ISBLANK('P1.Perceptible'!D386),"",'P1.Perceptible'!D386)</f>
        <v/>
      </c>
      <c r="G85" s="124" t="str">
        <f>IF( ISBLANK('P1.Perceptible'!D424),"",'P1.Perceptible'!D424)</f>
        <v/>
      </c>
      <c r="H85" s="124" t="str">
        <f>IF( ISBLANK('P1.Perceptible'!D538),"",'P1.Perceptible'!D538)</f>
        <v/>
      </c>
      <c r="I85" s="124" t="str">
        <f>IF( ISBLANK('P1.Perceptible'!D576),"",'P1.Perceptible'!D576)</f>
        <v/>
      </c>
      <c r="J85" s="124" t="str">
        <f>IF( ISBLANK('P1.Perceptible'!D614),"",'P1.Perceptible'!D614)</f>
        <v/>
      </c>
      <c r="K85" s="124" t="str">
        <f>IF( ISBLANK('P1.Perceptible'!D652),"",'P1.Perceptible'!D652)</f>
        <v/>
      </c>
      <c r="L85" s="124" t="str">
        <f>IF( ISBLANK('P1.Perceptible'!D690),"",'P1.Perceptible'!D690)</f>
        <v/>
      </c>
      <c r="M85" s="124" t="str">
        <f>IF( ISBLANK('P1.Perceptible'!D728),"",'P1.Perceptible'!D728)</f>
        <v/>
      </c>
      <c r="N85" s="124" t="str">
        <f>IF( ISBLANK('P1.Perceptible'!D766),"",'P1.Perceptible'!D766)</f>
        <v/>
      </c>
      <c r="O85" s="124" t="str">
        <f>IF( ISBLANK('P2.Operable'!D424),"",'P2.Operable'!D424)</f>
        <v/>
      </c>
      <c r="P85" s="124" t="str">
        <f>IF( ISBLANK('P2.Operable'!D462),"",'P2.Operable'!D462)</f>
        <v/>
      </c>
      <c r="Q85" s="124" t="str">
        <f>IF( ISBLANK('P2.Operable'!D500),"",'P2.Operable'!D500)</f>
        <v/>
      </c>
      <c r="R85" s="124" t="str">
        <f>IF( ISBLANK('P3.Comprensible'!D82),"",'P3.Comprensible'!D82)</f>
        <v/>
      </c>
      <c r="S85" s="124" t="str">
        <f>IF( ISBLANK('P3.Comprensible'!D196),"",'P3.Comprensible'!D196)</f>
        <v/>
      </c>
      <c r="T85" s="124" t="str">
        <f>IF( ISBLANK('P3.Comprensible'!D234),"",'P3.Comprensible'!D234)</f>
        <v/>
      </c>
      <c r="U85" s="124" t="str">
        <f>IF( ISBLANK('P3.Comprensible'!D348),"",'P3.Comprensible'!D348)</f>
        <v/>
      </c>
      <c r="V85" s="124" t="str">
        <f>IF( ISBLANK('P3.Comprensible'!D386),"",'P3.Comprensible'!D386)</f>
        <v/>
      </c>
      <c r="W85" s="124" t="str">
        <f>IF(ISBLANK('P4.Robusto'!D120),"",'P4.Robusto'!D120)</f>
        <v/>
      </c>
      <c r="X85" s="40"/>
      <c r="Y85" s="38"/>
      <c r="Z85" s="38"/>
      <c r="AA85" s="38"/>
      <c r="AB85" s="38"/>
      <c r="AC85" s="38"/>
      <c r="AD85" s="38"/>
      <c r="AE85" s="38"/>
      <c r="AF85" s="38"/>
      <c r="AG85" s="38"/>
      <c r="AH85" s="38"/>
      <c r="AI85" s="38"/>
      <c r="AJ85" s="38"/>
      <c r="AK85" s="38"/>
    </row>
    <row r="86" spans="1:37" ht="20.5">
      <c r="A86" s="38"/>
      <c r="B86" s="122" t="str">
        <f>IF( ISBLANK('03.Muestra'!$C34),"",'03.Muestra'!$C34)</f>
        <v/>
      </c>
      <c r="C86" s="123" t="str">
        <f>IF( ISBLANK('03.Muestra'!$E34),"",'03.Muestra'!$E34)</f>
        <v/>
      </c>
      <c r="D86" s="124" t="str">
        <f>IF( ISBLANK('P1.Perceptible'!D197),"",'P1.Perceptible'!D197)</f>
        <v/>
      </c>
      <c r="E86" s="124" t="str">
        <f>IF( ISBLANK('P1.Perceptible'!D235),"",'P1.Perceptible'!D235)</f>
        <v/>
      </c>
      <c r="F86" s="124" t="str">
        <f>IF( ISBLANK('P1.Perceptible'!D387),"",'P1.Perceptible'!D387)</f>
        <v/>
      </c>
      <c r="G86" s="124" t="str">
        <f>IF( ISBLANK('P1.Perceptible'!D425),"",'P1.Perceptible'!D425)</f>
        <v/>
      </c>
      <c r="H86" s="124" t="str">
        <f>IF( ISBLANK('P1.Perceptible'!D539),"",'P1.Perceptible'!D539)</f>
        <v/>
      </c>
      <c r="I86" s="124" t="str">
        <f>IF( ISBLANK('P1.Perceptible'!D577),"",'P1.Perceptible'!D577)</f>
        <v/>
      </c>
      <c r="J86" s="124" t="str">
        <f>IF( ISBLANK('P1.Perceptible'!D615),"",'P1.Perceptible'!D615)</f>
        <v/>
      </c>
      <c r="K86" s="124" t="str">
        <f>IF( ISBLANK('P1.Perceptible'!D653),"",'P1.Perceptible'!D653)</f>
        <v/>
      </c>
      <c r="L86" s="124" t="str">
        <f>IF( ISBLANK('P1.Perceptible'!D691),"",'P1.Perceptible'!D691)</f>
        <v/>
      </c>
      <c r="M86" s="124" t="str">
        <f>IF( ISBLANK('P1.Perceptible'!D729),"",'P1.Perceptible'!D729)</f>
        <v/>
      </c>
      <c r="N86" s="124" t="str">
        <f>IF( ISBLANK('P1.Perceptible'!D767),"",'P1.Perceptible'!D767)</f>
        <v/>
      </c>
      <c r="O86" s="124" t="str">
        <f>IF( ISBLANK('P2.Operable'!D425),"",'P2.Operable'!D425)</f>
        <v/>
      </c>
      <c r="P86" s="124" t="str">
        <f>IF( ISBLANK('P2.Operable'!D463),"",'P2.Operable'!D463)</f>
        <v/>
      </c>
      <c r="Q86" s="124" t="str">
        <f>IF( ISBLANK('P2.Operable'!D501),"",'P2.Operable'!D501)</f>
        <v/>
      </c>
      <c r="R86" s="124" t="str">
        <f>IF( ISBLANK('P3.Comprensible'!D83),"",'P3.Comprensible'!D83)</f>
        <v/>
      </c>
      <c r="S86" s="124" t="str">
        <f>IF( ISBLANK('P3.Comprensible'!D197),"",'P3.Comprensible'!D197)</f>
        <v/>
      </c>
      <c r="T86" s="124" t="str">
        <f>IF( ISBLANK('P3.Comprensible'!D235),"",'P3.Comprensible'!D235)</f>
        <v/>
      </c>
      <c r="U86" s="124" t="str">
        <f>IF( ISBLANK('P3.Comprensible'!D349),"",'P3.Comprensible'!D349)</f>
        <v/>
      </c>
      <c r="V86" s="124" t="str">
        <f>IF( ISBLANK('P3.Comprensible'!D387),"",'P3.Comprensible'!D387)</f>
        <v/>
      </c>
      <c r="W86" s="124" t="str">
        <f>IF(ISBLANK('P4.Robusto'!D121),"",'P4.Robusto'!D121)</f>
        <v/>
      </c>
      <c r="X86" s="40"/>
      <c r="Y86" s="38"/>
      <c r="Z86" s="38"/>
      <c r="AA86" s="38"/>
      <c r="AB86" s="38"/>
      <c r="AC86" s="38"/>
      <c r="AD86" s="38"/>
      <c r="AE86" s="38"/>
      <c r="AF86" s="38"/>
      <c r="AG86" s="38"/>
      <c r="AH86" s="38"/>
      <c r="AI86" s="38"/>
      <c r="AJ86" s="38"/>
      <c r="AK86" s="38"/>
    </row>
    <row r="87" spans="1:37" ht="20.5">
      <c r="A87" s="38"/>
      <c r="B87" s="122" t="str">
        <f>IF( ISBLANK('03.Muestra'!$C35),"",'03.Muestra'!$C35)</f>
        <v/>
      </c>
      <c r="C87" s="123" t="str">
        <f>IF( ISBLANK('03.Muestra'!$E35),"",'03.Muestra'!$E35)</f>
        <v/>
      </c>
      <c r="D87" s="124" t="str">
        <f>IF( ISBLANK('P1.Perceptible'!D198),"",'P1.Perceptible'!D198)</f>
        <v/>
      </c>
      <c r="E87" s="124" t="str">
        <f>IF( ISBLANK('P1.Perceptible'!D236),"",'P1.Perceptible'!D236)</f>
        <v/>
      </c>
      <c r="F87" s="124" t="str">
        <f>IF( ISBLANK('P1.Perceptible'!D388),"",'P1.Perceptible'!D388)</f>
        <v/>
      </c>
      <c r="G87" s="124" t="str">
        <f>IF( ISBLANK('P1.Perceptible'!D426),"",'P1.Perceptible'!D426)</f>
        <v/>
      </c>
      <c r="H87" s="124" t="str">
        <f>IF( ISBLANK('P1.Perceptible'!D540),"",'P1.Perceptible'!D540)</f>
        <v/>
      </c>
      <c r="I87" s="124" t="str">
        <f>IF( ISBLANK('P1.Perceptible'!D578),"",'P1.Perceptible'!D578)</f>
        <v/>
      </c>
      <c r="J87" s="124" t="str">
        <f>IF( ISBLANK('P1.Perceptible'!D616),"",'P1.Perceptible'!D616)</f>
        <v/>
      </c>
      <c r="K87" s="124" t="str">
        <f>IF( ISBLANK('P1.Perceptible'!D654),"",'P1.Perceptible'!D654)</f>
        <v/>
      </c>
      <c r="L87" s="124" t="str">
        <f>IF( ISBLANK('P1.Perceptible'!D692),"",'P1.Perceptible'!D692)</f>
        <v/>
      </c>
      <c r="M87" s="124" t="str">
        <f>IF( ISBLANK('P1.Perceptible'!D730),"",'P1.Perceptible'!D730)</f>
        <v/>
      </c>
      <c r="N87" s="124" t="str">
        <f>IF( ISBLANK('P1.Perceptible'!D768),"",'P1.Perceptible'!D768)</f>
        <v/>
      </c>
      <c r="O87" s="124" t="str">
        <f>IF( ISBLANK('P2.Operable'!D426),"",'P2.Operable'!D426)</f>
        <v/>
      </c>
      <c r="P87" s="124" t="str">
        <f>IF( ISBLANK('P2.Operable'!D464),"",'P2.Operable'!D464)</f>
        <v/>
      </c>
      <c r="Q87" s="124" t="str">
        <f>IF( ISBLANK('P2.Operable'!D502),"",'P2.Operable'!D502)</f>
        <v/>
      </c>
      <c r="R87" s="124" t="str">
        <f>IF( ISBLANK('P3.Comprensible'!D84),"",'P3.Comprensible'!D84)</f>
        <v/>
      </c>
      <c r="S87" s="124" t="str">
        <f>IF( ISBLANK('P3.Comprensible'!D198),"",'P3.Comprensible'!D198)</f>
        <v/>
      </c>
      <c r="T87" s="124" t="str">
        <f>IF( ISBLANK('P3.Comprensible'!D236),"",'P3.Comprensible'!D236)</f>
        <v/>
      </c>
      <c r="U87" s="124" t="str">
        <f>IF( ISBLANK('P3.Comprensible'!D350),"",'P3.Comprensible'!D350)</f>
        <v/>
      </c>
      <c r="V87" s="124" t="str">
        <f>IF( ISBLANK('P3.Comprensible'!D388),"",'P3.Comprensible'!D388)</f>
        <v/>
      </c>
      <c r="W87" s="124" t="str">
        <f>IF(ISBLANK('P4.Robusto'!D122),"",'P4.Robusto'!D122)</f>
        <v/>
      </c>
      <c r="X87" s="40"/>
      <c r="Y87" s="38"/>
      <c r="Z87" s="38"/>
      <c r="AA87" s="38"/>
      <c r="AB87" s="38"/>
      <c r="AC87" s="38"/>
      <c r="AD87" s="38"/>
      <c r="AE87" s="38"/>
      <c r="AF87" s="38"/>
      <c r="AG87" s="38"/>
      <c r="AH87" s="38"/>
      <c r="AI87" s="38"/>
      <c r="AJ87" s="38"/>
      <c r="AK87" s="38"/>
    </row>
    <row r="88" spans="1:37" ht="20.5">
      <c r="A88" s="38"/>
      <c r="B88" s="122" t="str">
        <f>IF( ISBLANK('03.Muestra'!$C36),"",'03.Muestra'!$C36)</f>
        <v/>
      </c>
      <c r="C88" s="123" t="str">
        <f>IF( ISBLANK('03.Muestra'!$E36),"",'03.Muestra'!$E36)</f>
        <v/>
      </c>
      <c r="D88" s="124" t="str">
        <f>IF( ISBLANK('P1.Perceptible'!D199),"",'P1.Perceptible'!D199)</f>
        <v/>
      </c>
      <c r="E88" s="124" t="str">
        <f>IF( ISBLANK('P1.Perceptible'!D237),"",'P1.Perceptible'!D237)</f>
        <v/>
      </c>
      <c r="F88" s="124" t="str">
        <f>IF( ISBLANK('P1.Perceptible'!D389),"",'P1.Perceptible'!D389)</f>
        <v/>
      </c>
      <c r="G88" s="124" t="str">
        <f>IF( ISBLANK('P1.Perceptible'!D427),"",'P1.Perceptible'!D427)</f>
        <v/>
      </c>
      <c r="H88" s="124" t="str">
        <f>IF( ISBLANK('P1.Perceptible'!D541),"",'P1.Perceptible'!D541)</f>
        <v/>
      </c>
      <c r="I88" s="124" t="str">
        <f>IF( ISBLANK('P1.Perceptible'!D579),"",'P1.Perceptible'!D579)</f>
        <v/>
      </c>
      <c r="J88" s="124" t="str">
        <f>IF( ISBLANK('P1.Perceptible'!D617),"",'P1.Perceptible'!D617)</f>
        <v/>
      </c>
      <c r="K88" s="124" t="str">
        <f>IF( ISBLANK('P1.Perceptible'!D655),"",'P1.Perceptible'!D655)</f>
        <v/>
      </c>
      <c r="L88" s="124" t="str">
        <f>IF( ISBLANK('P1.Perceptible'!D693),"",'P1.Perceptible'!D693)</f>
        <v/>
      </c>
      <c r="M88" s="124" t="str">
        <f>IF( ISBLANK('P1.Perceptible'!D731),"",'P1.Perceptible'!D731)</f>
        <v/>
      </c>
      <c r="N88" s="124" t="str">
        <f>IF( ISBLANK('P1.Perceptible'!D769),"",'P1.Perceptible'!D769)</f>
        <v/>
      </c>
      <c r="O88" s="124" t="str">
        <f>IF( ISBLANK('P2.Operable'!D427),"",'P2.Operable'!D427)</f>
        <v/>
      </c>
      <c r="P88" s="124" t="str">
        <f>IF( ISBLANK('P2.Operable'!D465),"",'P2.Operable'!D465)</f>
        <v/>
      </c>
      <c r="Q88" s="124" t="str">
        <f>IF( ISBLANK('P2.Operable'!D503),"",'P2.Operable'!D503)</f>
        <v/>
      </c>
      <c r="R88" s="124" t="str">
        <f>IF( ISBLANK('P3.Comprensible'!D85),"",'P3.Comprensible'!D85)</f>
        <v/>
      </c>
      <c r="S88" s="124" t="str">
        <f>IF( ISBLANK('P3.Comprensible'!D199),"",'P3.Comprensible'!D199)</f>
        <v/>
      </c>
      <c r="T88" s="124" t="str">
        <f>IF( ISBLANK('P3.Comprensible'!D237),"",'P3.Comprensible'!D237)</f>
        <v/>
      </c>
      <c r="U88" s="124" t="str">
        <f>IF( ISBLANK('P3.Comprensible'!D351),"",'P3.Comprensible'!D351)</f>
        <v/>
      </c>
      <c r="V88" s="124" t="str">
        <f>IF( ISBLANK('P3.Comprensible'!D389),"",'P3.Comprensible'!D389)</f>
        <v/>
      </c>
      <c r="W88" s="124" t="str">
        <f>IF(ISBLANK('P4.Robusto'!D123),"",'P4.Robusto'!D123)</f>
        <v/>
      </c>
      <c r="X88" s="40"/>
      <c r="Y88" s="38"/>
      <c r="Z88" s="38"/>
      <c r="AA88" s="38"/>
      <c r="AB88" s="38"/>
      <c r="AC88" s="38"/>
      <c r="AD88" s="38"/>
      <c r="AE88" s="38"/>
      <c r="AF88" s="38"/>
      <c r="AG88" s="38"/>
      <c r="AH88" s="38"/>
      <c r="AI88" s="38"/>
      <c r="AJ88" s="38"/>
      <c r="AK88" s="38"/>
    </row>
    <row r="89" spans="1:37" ht="20.5">
      <c r="A89" s="38"/>
      <c r="B89" s="122" t="str">
        <f>IF( ISBLANK('03.Muestra'!$C37),"",'03.Muestra'!$C37)</f>
        <v/>
      </c>
      <c r="C89" s="123" t="str">
        <f>IF( ISBLANK('03.Muestra'!$E37),"",'03.Muestra'!$E37)</f>
        <v/>
      </c>
      <c r="D89" s="124" t="str">
        <f>IF( ISBLANK('P1.Perceptible'!D200),"",'P1.Perceptible'!D200)</f>
        <v/>
      </c>
      <c r="E89" s="124" t="str">
        <f>IF( ISBLANK('P1.Perceptible'!D238),"",'P1.Perceptible'!D238)</f>
        <v/>
      </c>
      <c r="F89" s="124" t="str">
        <f>IF( ISBLANK('P1.Perceptible'!D390),"",'P1.Perceptible'!D390)</f>
        <v/>
      </c>
      <c r="G89" s="124" t="str">
        <f>IF( ISBLANK('P1.Perceptible'!D428),"",'P1.Perceptible'!D428)</f>
        <v/>
      </c>
      <c r="H89" s="124" t="str">
        <f>IF( ISBLANK('P1.Perceptible'!D542),"",'P1.Perceptible'!D542)</f>
        <v/>
      </c>
      <c r="I89" s="124" t="str">
        <f>IF( ISBLANK('P1.Perceptible'!D580),"",'P1.Perceptible'!D580)</f>
        <v/>
      </c>
      <c r="J89" s="124" t="str">
        <f>IF( ISBLANK('P1.Perceptible'!D618),"",'P1.Perceptible'!D618)</f>
        <v/>
      </c>
      <c r="K89" s="124" t="str">
        <f>IF( ISBLANK('P1.Perceptible'!D656),"",'P1.Perceptible'!D656)</f>
        <v/>
      </c>
      <c r="L89" s="124" t="str">
        <f>IF( ISBLANK('P1.Perceptible'!D694),"",'P1.Perceptible'!D694)</f>
        <v/>
      </c>
      <c r="M89" s="124" t="str">
        <f>IF( ISBLANK('P1.Perceptible'!D732),"",'P1.Perceptible'!D732)</f>
        <v/>
      </c>
      <c r="N89" s="124" t="str">
        <f>IF( ISBLANK('P1.Perceptible'!D770),"",'P1.Perceptible'!D770)</f>
        <v/>
      </c>
      <c r="O89" s="124" t="str">
        <f>IF( ISBLANK('P2.Operable'!D428),"",'P2.Operable'!D428)</f>
        <v/>
      </c>
      <c r="P89" s="124" t="str">
        <f>IF( ISBLANK('P2.Operable'!D466),"",'P2.Operable'!D466)</f>
        <v/>
      </c>
      <c r="Q89" s="124" t="str">
        <f>IF( ISBLANK('P2.Operable'!D504),"",'P2.Operable'!D504)</f>
        <v/>
      </c>
      <c r="R89" s="124" t="str">
        <f>IF( ISBLANK('P3.Comprensible'!D86),"",'P3.Comprensible'!D86)</f>
        <v/>
      </c>
      <c r="S89" s="124" t="str">
        <f>IF( ISBLANK('P3.Comprensible'!D200),"",'P3.Comprensible'!D200)</f>
        <v/>
      </c>
      <c r="T89" s="124" t="str">
        <f>IF( ISBLANK('P3.Comprensible'!D238),"",'P3.Comprensible'!D238)</f>
        <v/>
      </c>
      <c r="U89" s="124" t="str">
        <f>IF( ISBLANK('P3.Comprensible'!D352),"",'P3.Comprensible'!D352)</f>
        <v/>
      </c>
      <c r="V89" s="124" t="str">
        <f>IF( ISBLANK('P3.Comprensible'!D390),"",'P3.Comprensible'!D390)</f>
        <v/>
      </c>
      <c r="W89" s="124" t="str">
        <f>IF(ISBLANK('P4.Robusto'!D124),"",'P4.Robusto'!D124)</f>
        <v/>
      </c>
      <c r="X89" s="40"/>
      <c r="Y89" s="38"/>
      <c r="Z89" s="38"/>
      <c r="AA89" s="38"/>
      <c r="AB89" s="38"/>
      <c r="AC89" s="38"/>
      <c r="AD89" s="38"/>
      <c r="AE89" s="38"/>
      <c r="AF89" s="38"/>
      <c r="AG89" s="38"/>
      <c r="AH89" s="38"/>
      <c r="AI89" s="38"/>
      <c r="AJ89" s="38"/>
      <c r="AK89" s="38"/>
    </row>
    <row r="90" spans="1:37" ht="20.5">
      <c r="A90" s="38"/>
      <c r="B90" s="122" t="str">
        <f>IF( ISBLANK('03.Muestra'!$C38),"",'03.Muestra'!$C38)</f>
        <v/>
      </c>
      <c r="C90" s="123" t="str">
        <f>IF( ISBLANK('03.Muestra'!$E38),"",'03.Muestra'!$E38)</f>
        <v/>
      </c>
      <c r="D90" s="124" t="str">
        <f>IF( ISBLANK('P1.Perceptible'!D201),"",'P1.Perceptible'!D201)</f>
        <v/>
      </c>
      <c r="E90" s="124" t="str">
        <f>IF( ISBLANK('P1.Perceptible'!D239),"",'P1.Perceptible'!D239)</f>
        <v/>
      </c>
      <c r="F90" s="124" t="str">
        <f>IF( ISBLANK('P1.Perceptible'!D391),"",'P1.Perceptible'!D391)</f>
        <v/>
      </c>
      <c r="G90" s="124" t="str">
        <f>IF( ISBLANK('P1.Perceptible'!D429),"",'P1.Perceptible'!D429)</f>
        <v/>
      </c>
      <c r="H90" s="124" t="str">
        <f>IF( ISBLANK('P1.Perceptible'!D543),"",'P1.Perceptible'!D543)</f>
        <v/>
      </c>
      <c r="I90" s="124" t="str">
        <f>IF( ISBLANK('P1.Perceptible'!D581),"",'P1.Perceptible'!D581)</f>
        <v/>
      </c>
      <c r="J90" s="124" t="str">
        <f>IF( ISBLANK('P1.Perceptible'!D619),"",'P1.Perceptible'!D619)</f>
        <v/>
      </c>
      <c r="K90" s="124" t="str">
        <f>IF( ISBLANK('P1.Perceptible'!D657),"",'P1.Perceptible'!D657)</f>
        <v/>
      </c>
      <c r="L90" s="124" t="str">
        <f>IF( ISBLANK('P1.Perceptible'!D695),"",'P1.Perceptible'!D695)</f>
        <v/>
      </c>
      <c r="M90" s="124" t="str">
        <f>IF( ISBLANK('P1.Perceptible'!D733),"",'P1.Perceptible'!D733)</f>
        <v/>
      </c>
      <c r="N90" s="124" t="str">
        <f>IF( ISBLANK('P1.Perceptible'!D771),"",'P1.Perceptible'!D771)</f>
        <v/>
      </c>
      <c r="O90" s="124" t="str">
        <f>IF( ISBLANK('P2.Operable'!D429),"",'P2.Operable'!D429)</f>
        <v/>
      </c>
      <c r="P90" s="124" t="str">
        <f>IF( ISBLANK('P2.Operable'!D467),"",'P2.Operable'!D467)</f>
        <v/>
      </c>
      <c r="Q90" s="124" t="str">
        <f>IF( ISBLANK('P2.Operable'!D505),"",'P2.Operable'!D505)</f>
        <v/>
      </c>
      <c r="R90" s="124" t="str">
        <f>IF( ISBLANK('P3.Comprensible'!D87),"",'P3.Comprensible'!D87)</f>
        <v/>
      </c>
      <c r="S90" s="124" t="str">
        <f>IF( ISBLANK('P3.Comprensible'!D201),"",'P3.Comprensible'!D201)</f>
        <v/>
      </c>
      <c r="T90" s="124" t="str">
        <f>IF( ISBLANK('P3.Comprensible'!D239),"",'P3.Comprensible'!D239)</f>
        <v/>
      </c>
      <c r="U90" s="124" t="str">
        <f>IF( ISBLANK('P3.Comprensible'!D353),"",'P3.Comprensible'!D353)</f>
        <v/>
      </c>
      <c r="V90" s="124" t="str">
        <f>IF( ISBLANK('P3.Comprensible'!D391),"",'P3.Comprensible'!D391)</f>
        <v/>
      </c>
      <c r="W90" s="124" t="str">
        <f>IF(ISBLANK('P4.Robusto'!D125),"",'P4.Robusto'!D125)</f>
        <v/>
      </c>
      <c r="X90" s="40"/>
      <c r="Y90" s="38"/>
      <c r="Z90" s="38"/>
      <c r="AA90" s="38"/>
      <c r="AB90" s="38"/>
      <c r="AC90" s="38"/>
      <c r="AD90" s="38"/>
      <c r="AE90" s="38"/>
      <c r="AF90" s="38"/>
      <c r="AG90" s="38"/>
      <c r="AH90" s="38"/>
      <c r="AI90" s="38"/>
      <c r="AJ90" s="38"/>
      <c r="AK90" s="38"/>
    </row>
    <row r="91" spans="1:37" ht="20.5">
      <c r="A91" s="38"/>
      <c r="B91" s="122" t="str">
        <f>IF( ISBLANK('03.Muestra'!$C39),"",'03.Muestra'!$C39)</f>
        <v/>
      </c>
      <c r="C91" s="123" t="str">
        <f>IF( ISBLANK('03.Muestra'!$E39),"",'03.Muestra'!$E39)</f>
        <v/>
      </c>
      <c r="D91" s="124" t="str">
        <f>IF( ISBLANK('P1.Perceptible'!D202),"",'P1.Perceptible'!D202)</f>
        <v/>
      </c>
      <c r="E91" s="124" t="str">
        <f>IF( ISBLANK('P1.Perceptible'!D240),"",'P1.Perceptible'!D240)</f>
        <v/>
      </c>
      <c r="F91" s="124" t="str">
        <f>IF( ISBLANK('P1.Perceptible'!D392),"",'P1.Perceptible'!D392)</f>
        <v/>
      </c>
      <c r="G91" s="124" t="str">
        <f>IF( ISBLANK('P1.Perceptible'!D430),"",'P1.Perceptible'!D430)</f>
        <v/>
      </c>
      <c r="H91" s="124" t="str">
        <f>IF( ISBLANK('P1.Perceptible'!D544),"",'P1.Perceptible'!D544)</f>
        <v/>
      </c>
      <c r="I91" s="124" t="str">
        <f>IF( ISBLANK('P1.Perceptible'!D582),"",'P1.Perceptible'!D582)</f>
        <v/>
      </c>
      <c r="J91" s="124" t="str">
        <f>IF( ISBLANK('P1.Perceptible'!D620),"",'P1.Perceptible'!D620)</f>
        <v/>
      </c>
      <c r="K91" s="124" t="str">
        <f>IF( ISBLANK('P1.Perceptible'!D658),"",'P1.Perceptible'!D658)</f>
        <v/>
      </c>
      <c r="L91" s="124" t="str">
        <f>IF( ISBLANK('P1.Perceptible'!D696),"",'P1.Perceptible'!D696)</f>
        <v/>
      </c>
      <c r="M91" s="124" t="str">
        <f>IF( ISBLANK('P1.Perceptible'!D734),"",'P1.Perceptible'!D734)</f>
        <v/>
      </c>
      <c r="N91" s="124" t="str">
        <f>IF( ISBLANK('P1.Perceptible'!D772),"",'P1.Perceptible'!D772)</f>
        <v/>
      </c>
      <c r="O91" s="124" t="str">
        <f>IF( ISBLANK('P2.Operable'!D430),"",'P2.Operable'!D430)</f>
        <v/>
      </c>
      <c r="P91" s="124" t="str">
        <f>IF( ISBLANK('P2.Operable'!D468),"",'P2.Operable'!D468)</f>
        <v/>
      </c>
      <c r="Q91" s="124" t="str">
        <f>IF( ISBLANK('P2.Operable'!D506),"",'P2.Operable'!D506)</f>
        <v/>
      </c>
      <c r="R91" s="124" t="str">
        <f>IF( ISBLANK('P3.Comprensible'!D88),"",'P3.Comprensible'!D88)</f>
        <v/>
      </c>
      <c r="S91" s="124" t="str">
        <f>IF( ISBLANK('P3.Comprensible'!D202),"",'P3.Comprensible'!D202)</f>
        <v/>
      </c>
      <c r="T91" s="124" t="str">
        <f>IF( ISBLANK('P3.Comprensible'!D240),"",'P3.Comprensible'!D240)</f>
        <v/>
      </c>
      <c r="U91" s="124" t="str">
        <f>IF( ISBLANK('P3.Comprensible'!D354),"",'P3.Comprensible'!D354)</f>
        <v/>
      </c>
      <c r="V91" s="124" t="str">
        <f>IF( ISBLANK('P3.Comprensible'!D392),"",'P3.Comprensible'!D392)</f>
        <v/>
      </c>
      <c r="W91" s="124" t="str">
        <f>IF(ISBLANK('P4.Robusto'!D126),"",'P4.Robusto'!D126)</f>
        <v/>
      </c>
      <c r="X91" s="40"/>
      <c r="Y91" s="38"/>
      <c r="Z91" s="38"/>
      <c r="AA91" s="38"/>
      <c r="AB91" s="38"/>
      <c r="AC91" s="38"/>
      <c r="AD91" s="38"/>
      <c r="AE91" s="38"/>
      <c r="AF91" s="38"/>
      <c r="AG91" s="38"/>
      <c r="AH91" s="38"/>
      <c r="AI91" s="38"/>
      <c r="AJ91" s="38"/>
      <c r="AK91" s="38"/>
    </row>
    <row r="92" spans="1:37" ht="20.5">
      <c r="A92" s="38"/>
      <c r="B92" s="122" t="str">
        <f>IF( ISBLANK('03.Muestra'!$C40),"",'03.Muestra'!$C40)</f>
        <v/>
      </c>
      <c r="C92" s="123" t="str">
        <f>IF( ISBLANK('03.Muestra'!$E40),"",'03.Muestra'!$E40)</f>
        <v/>
      </c>
      <c r="D92" s="124" t="str">
        <f>IF( ISBLANK('P1.Perceptible'!D203),"",'P1.Perceptible'!D203)</f>
        <v/>
      </c>
      <c r="E92" s="124" t="str">
        <f>IF( ISBLANK('P1.Perceptible'!D241),"",'P1.Perceptible'!D241)</f>
        <v/>
      </c>
      <c r="F92" s="124" t="str">
        <f>IF( ISBLANK('P1.Perceptible'!D393),"",'P1.Perceptible'!D393)</f>
        <v/>
      </c>
      <c r="G92" s="124" t="str">
        <f>IF( ISBLANK('P1.Perceptible'!D431),"",'P1.Perceptible'!D431)</f>
        <v/>
      </c>
      <c r="H92" s="124" t="str">
        <f>IF( ISBLANK('P1.Perceptible'!D545),"",'P1.Perceptible'!D545)</f>
        <v/>
      </c>
      <c r="I92" s="124" t="str">
        <f>IF( ISBLANK('P1.Perceptible'!D583),"",'P1.Perceptible'!D583)</f>
        <v/>
      </c>
      <c r="J92" s="124" t="str">
        <f>IF( ISBLANK('P1.Perceptible'!D621),"",'P1.Perceptible'!D621)</f>
        <v/>
      </c>
      <c r="K92" s="124" t="str">
        <f>IF( ISBLANK('P1.Perceptible'!D659),"",'P1.Perceptible'!D659)</f>
        <v/>
      </c>
      <c r="L92" s="124" t="str">
        <f>IF( ISBLANK('P1.Perceptible'!D697),"",'P1.Perceptible'!D697)</f>
        <v/>
      </c>
      <c r="M92" s="124" t="str">
        <f>IF( ISBLANK('P1.Perceptible'!D735),"",'P1.Perceptible'!D735)</f>
        <v/>
      </c>
      <c r="N92" s="124" t="str">
        <f>IF( ISBLANK('P1.Perceptible'!D773),"",'P1.Perceptible'!D773)</f>
        <v/>
      </c>
      <c r="O92" s="124" t="str">
        <f>IF( ISBLANK('P2.Operable'!D431),"",'P2.Operable'!D431)</f>
        <v/>
      </c>
      <c r="P92" s="124" t="str">
        <f>IF( ISBLANK('P2.Operable'!D469),"",'P2.Operable'!D469)</f>
        <v/>
      </c>
      <c r="Q92" s="124" t="str">
        <f>IF( ISBLANK('P2.Operable'!D507),"",'P2.Operable'!D507)</f>
        <v/>
      </c>
      <c r="R92" s="124" t="str">
        <f>IF( ISBLANK('P3.Comprensible'!D89),"",'P3.Comprensible'!D89)</f>
        <v/>
      </c>
      <c r="S92" s="124" t="str">
        <f>IF( ISBLANK('P3.Comprensible'!D203),"",'P3.Comprensible'!D203)</f>
        <v/>
      </c>
      <c r="T92" s="124" t="str">
        <f>IF( ISBLANK('P3.Comprensible'!D241),"",'P3.Comprensible'!D241)</f>
        <v/>
      </c>
      <c r="U92" s="124" t="str">
        <f>IF( ISBLANK('P3.Comprensible'!D355),"",'P3.Comprensible'!D355)</f>
        <v/>
      </c>
      <c r="V92" s="124" t="str">
        <f>IF( ISBLANK('P3.Comprensible'!D393),"",'P3.Comprensible'!D393)</f>
        <v/>
      </c>
      <c r="W92" s="124" t="str">
        <f>IF(ISBLANK('P4.Robusto'!D127),"",'P4.Robusto'!D127)</f>
        <v/>
      </c>
      <c r="X92" s="40"/>
      <c r="Y92" s="38"/>
      <c r="Z92" s="38"/>
      <c r="AA92" s="38"/>
      <c r="AB92" s="38"/>
      <c r="AC92" s="38"/>
      <c r="AD92" s="38"/>
      <c r="AE92" s="38"/>
      <c r="AF92" s="38"/>
      <c r="AG92" s="38"/>
      <c r="AH92" s="38"/>
      <c r="AI92" s="38"/>
      <c r="AJ92" s="38"/>
      <c r="AK92" s="38"/>
    </row>
    <row r="93" spans="1:37" ht="20.5">
      <c r="A93" s="38"/>
      <c r="B93" s="122" t="str">
        <f>IF( ISBLANK('03.Muestra'!$C41),"",'03.Muestra'!$C41)</f>
        <v/>
      </c>
      <c r="C93" s="123" t="str">
        <f>IF( ISBLANK('03.Muestra'!$E41),"",'03.Muestra'!$E41)</f>
        <v/>
      </c>
      <c r="D93" s="124" t="str">
        <f>IF( ISBLANK('P1.Perceptible'!D204),"",'P1.Perceptible'!D204)</f>
        <v/>
      </c>
      <c r="E93" s="124" t="str">
        <f>IF( ISBLANK('P1.Perceptible'!D242),"",'P1.Perceptible'!D242)</f>
        <v/>
      </c>
      <c r="F93" s="124" t="str">
        <f>IF( ISBLANK('P1.Perceptible'!D394),"",'P1.Perceptible'!D394)</f>
        <v/>
      </c>
      <c r="G93" s="124" t="str">
        <f>IF( ISBLANK('P1.Perceptible'!D432),"",'P1.Perceptible'!D432)</f>
        <v/>
      </c>
      <c r="H93" s="124" t="str">
        <f>IF( ISBLANK('P1.Perceptible'!D546),"",'P1.Perceptible'!D546)</f>
        <v/>
      </c>
      <c r="I93" s="124" t="str">
        <f>IF( ISBLANK('P1.Perceptible'!D584),"",'P1.Perceptible'!D584)</f>
        <v/>
      </c>
      <c r="J93" s="124" t="str">
        <f>IF( ISBLANK('P1.Perceptible'!D622),"",'P1.Perceptible'!D622)</f>
        <v/>
      </c>
      <c r="K93" s="124" t="str">
        <f>IF( ISBLANK('P1.Perceptible'!D660),"",'P1.Perceptible'!D660)</f>
        <v/>
      </c>
      <c r="L93" s="124" t="str">
        <f>IF( ISBLANK('P1.Perceptible'!D698),"",'P1.Perceptible'!D698)</f>
        <v/>
      </c>
      <c r="M93" s="124" t="str">
        <f>IF( ISBLANK('P1.Perceptible'!D736),"",'P1.Perceptible'!D736)</f>
        <v/>
      </c>
      <c r="N93" s="124" t="str">
        <f>IF( ISBLANK('P1.Perceptible'!D774),"",'P1.Perceptible'!D774)</f>
        <v/>
      </c>
      <c r="O93" s="124" t="str">
        <f>IF( ISBLANK('P2.Operable'!D432),"",'P2.Operable'!D432)</f>
        <v/>
      </c>
      <c r="P93" s="124" t="str">
        <f>IF( ISBLANK('P2.Operable'!D470),"",'P2.Operable'!D470)</f>
        <v/>
      </c>
      <c r="Q93" s="124" t="str">
        <f>IF( ISBLANK('P2.Operable'!D508),"",'P2.Operable'!D508)</f>
        <v/>
      </c>
      <c r="R93" s="124" t="str">
        <f>IF( ISBLANK('P3.Comprensible'!D90),"",'P3.Comprensible'!D90)</f>
        <v/>
      </c>
      <c r="S93" s="124" t="str">
        <f>IF( ISBLANK('P3.Comprensible'!D204),"",'P3.Comprensible'!D204)</f>
        <v/>
      </c>
      <c r="T93" s="124" t="str">
        <f>IF( ISBLANK('P3.Comprensible'!D242),"",'P3.Comprensible'!D242)</f>
        <v/>
      </c>
      <c r="U93" s="124" t="str">
        <f>IF( ISBLANK('P3.Comprensible'!D356),"",'P3.Comprensible'!D356)</f>
        <v/>
      </c>
      <c r="V93" s="124" t="str">
        <f>IF( ISBLANK('P3.Comprensible'!D394),"",'P3.Comprensible'!D394)</f>
        <v/>
      </c>
      <c r="W93" s="124" t="str">
        <f>IF(ISBLANK('P4.Robusto'!D128),"",'P4.Robusto'!D128)</f>
        <v/>
      </c>
      <c r="X93" s="40"/>
      <c r="Y93" s="38"/>
      <c r="Z93" s="38"/>
      <c r="AA93" s="38"/>
      <c r="AB93" s="38"/>
      <c r="AC93" s="38"/>
      <c r="AD93" s="38"/>
      <c r="AE93" s="38"/>
      <c r="AF93" s="38"/>
      <c r="AG93" s="38"/>
      <c r="AH93" s="38"/>
      <c r="AI93" s="38"/>
      <c r="AJ93" s="38"/>
      <c r="AK93" s="38"/>
    </row>
    <row r="94" spans="1:37" ht="20.5">
      <c r="A94" s="38"/>
      <c r="B94" s="122" t="str">
        <f>IF( ISBLANK('03.Muestra'!$C42),"",'03.Muestra'!$C42)</f>
        <v/>
      </c>
      <c r="C94" s="123" t="str">
        <f>IF( ISBLANK('03.Muestra'!$E42),"",'03.Muestra'!$E42)</f>
        <v/>
      </c>
      <c r="D94" s="124" t="str">
        <f>IF( ISBLANK('P1.Perceptible'!D205),"",'P1.Perceptible'!D205)</f>
        <v/>
      </c>
      <c r="E94" s="124" t="str">
        <f>IF( ISBLANK('P1.Perceptible'!D243),"",'P1.Perceptible'!D243)</f>
        <v/>
      </c>
      <c r="F94" s="124" t="str">
        <f>IF( ISBLANK('P1.Perceptible'!D395),"",'P1.Perceptible'!D395)</f>
        <v/>
      </c>
      <c r="G94" s="124" t="str">
        <f>IF( ISBLANK('P1.Perceptible'!D433),"",'P1.Perceptible'!D433)</f>
        <v/>
      </c>
      <c r="H94" s="124" t="str">
        <f>IF( ISBLANK('P1.Perceptible'!D547),"",'P1.Perceptible'!D547)</f>
        <v/>
      </c>
      <c r="I94" s="124" t="str">
        <f>IF( ISBLANK('P1.Perceptible'!D585),"",'P1.Perceptible'!D585)</f>
        <v/>
      </c>
      <c r="J94" s="124" t="str">
        <f>IF( ISBLANK('P1.Perceptible'!D623),"",'P1.Perceptible'!D623)</f>
        <v/>
      </c>
      <c r="K94" s="124" t="str">
        <f>IF( ISBLANK('P1.Perceptible'!D661),"",'P1.Perceptible'!D661)</f>
        <v/>
      </c>
      <c r="L94" s="124" t="str">
        <f>IF( ISBLANK('P1.Perceptible'!D699),"",'P1.Perceptible'!D699)</f>
        <v/>
      </c>
      <c r="M94" s="124" t="str">
        <f>IF( ISBLANK('P1.Perceptible'!D737),"",'P1.Perceptible'!D737)</f>
        <v/>
      </c>
      <c r="N94" s="124" t="str">
        <f>IF( ISBLANK('P1.Perceptible'!D775),"",'P1.Perceptible'!D775)</f>
        <v/>
      </c>
      <c r="O94" s="124" t="str">
        <f>IF( ISBLANK('P2.Operable'!D433),"",'P2.Operable'!D433)</f>
        <v/>
      </c>
      <c r="P94" s="124" t="str">
        <f>IF( ISBLANK('P2.Operable'!D471),"",'P2.Operable'!D471)</f>
        <v/>
      </c>
      <c r="Q94" s="124" t="str">
        <f>IF( ISBLANK('P2.Operable'!D509),"",'P2.Operable'!D509)</f>
        <v/>
      </c>
      <c r="R94" s="124" t="str">
        <f>IF( ISBLANK('P3.Comprensible'!D91),"",'P3.Comprensible'!D91)</f>
        <v/>
      </c>
      <c r="S94" s="124" t="str">
        <f>IF( ISBLANK('P3.Comprensible'!D205),"",'P3.Comprensible'!D205)</f>
        <v/>
      </c>
      <c r="T94" s="124" t="str">
        <f>IF( ISBLANK('P3.Comprensible'!D243),"",'P3.Comprensible'!D243)</f>
        <v/>
      </c>
      <c r="U94" s="124" t="str">
        <f>IF( ISBLANK('P3.Comprensible'!D357),"",'P3.Comprensible'!D357)</f>
        <v/>
      </c>
      <c r="V94" s="124" t="str">
        <f>IF( ISBLANK('P3.Comprensible'!D395),"",'P3.Comprensible'!D395)</f>
        <v/>
      </c>
      <c r="W94" s="124" t="str">
        <f>IF(ISBLANK('P4.Robusto'!D129),"",'P4.Robusto'!D129)</f>
        <v/>
      </c>
      <c r="X94" s="40"/>
      <c r="Y94" s="38"/>
      <c r="Z94" s="38"/>
      <c r="AA94" s="38"/>
      <c r="AB94" s="38"/>
      <c r="AC94" s="38"/>
      <c r="AD94" s="38"/>
      <c r="AE94" s="38"/>
      <c r="AF94" s="38"/>
      <c r="AG94" s="38"/>
      <c r="AH94" s="38"/>
      <c r="AI94" s="38"/>
      <c r="AJ94" s="38"/>
      <c r="AK94" s="38"/>
    </row>
    <row r="95" spans="1:37" ht="13">
      <c r="A95" s="38"/>
      <c r="B95" s="39"/>
      <c r="C95" s="105" t="s">
        <v>174</v>
      </c>
      <c r="D95" s="106" t="str">
        <f>IF('03.Muestra'!$D$45=0,"", IF(COUNTIF('P1.Perceptible'!$E171:$E205,"ERR")&gt;0,"ERROR",      IF(COUNTIF(D60:D94,"N/T")&gt;0, "EN CURSO",         IF(COUNTIF(D60:D94,"N/D") &gt; 0,"EN CURSO",              IF('03.Muestra'!$D$45 &lt;&gt; COUNTIF(D60:D94,"&lt;&gt;")-COUNTBLANK(D60:D94),"EN CURSO",  IF('03.Muestra'!$D$45 = COUNTIF(D60:D94,"N/A"), "N/A",                   IF(COUNTIF(D60:D94,"Falla")&gt;('DATA - Oculta'!$C$25*((COUNTIF(D60:D94,"Pasa")+COUNTIF(D60:D94,"Falla")))),                 "NO CONFORME","CONFORME")))))))</f>
        <v>N/A</v>
      </c>
      <c r="E95" s="106" t="str">
        <f>IF('03.Muestra'!$D$45=0,"", IF(COUNTIF('P1.Perceptible'!$E209:$E243,"ERR")&gt;0,"ERROR",      IF(COUNTIF(E60:E94,"N/T")&gt;0, "EN CURSO",         IF(COUNTIF(E60:E94,"N/D") &gt; 0,"EN CURSO",              IF('03.Muestra'!$D$45 &lt;&gt; COUNTIF(E60:E94,"&lt;&gt;")-COUNTBLANK(E60:E94),"EN CURSO",  IF('03.Muestra'!$D$45 = COUNTIF(E60:E94,"N/A"), "N/A",                   IF(COUNTIF(E60:E94,"Falla")&gt;('DATA - Oculta'!$C$25*((COUNTIF(E60:E94,"Pasa")+COUNTIF(E60:E94,"Falla")))),                 "NO CONFORME","CONFORME")))))))</f>
        <v>N/A</v>
      </c>
      <c r="F95" s="106" t="str">
        <f>IF('03.Muestra'!$D$45=0,"", IF(COUNTIF('P1.Perceptible'!$E361:$E395,"ERR")&gt;0,"ERROR",      IF(COUNTIF(F60:F94,"N/T")&gt;0, "EN CURSO",         IF(COUNTIF(F60:F94,"N/D") &gt; 0,"EN CURSO",              IF('03.Muestra'!$D$45 &lt;&gt; COUNTIF(F60:F94,"&lt;&gt;")-COUNTBLANK(F60:F94),"EN CURSO",  IF('03.Muestra'!$D$45 = COUNTIF(F60:F94,"N/A"), "N/A",                   IF(COUNTIF(F60:F94,"Falla")&gt;('DATA - Oculta'!$C$25*((COUNTIF(F60:F94,"Pasa")+COUNTIF(F60:F94,"Falla")))),                 "NO CONFORME","CONFORME")))))))</f>
        <v>N/A</v>
      </c>
      <c r="G95" s="106" t="str">
        <f>IF('03.Muestra'!$D$45=0,"", IF(COUNTIF('P1.Perceptible'!$E399:$E433,"ERR")&gt;0,"ERROR",      IF(COUNTIF(G60:G94,"N/T")&gt;0, "EN CURSO",         IF(COUNTIF(G60:G94,"N/D") &gt; 0,"EN CURSO",              IF('03.Muestra'!$D$45 &lt;&gt; COUNTIF(G60:G94,"&lt;&gt;")-COUNTBLANK(G60:G94),"EN CURSO",  IF('03.Muestra'!$D$45 = COUNTIF(G60:G94,"N/A"), "N/A",                   IF(COUNTIF(G60:G94,"Falla")&gt;('DATA - Oculta'!$C$25*((COUNTIF(G60:G94,"Pasa")+COUNTIF(G60:G94,"Falla")))),                 "NO CONFORME","CONFORME")))))))</f>
        <v>CONFORME</v>
      </c>
      <c r="H95" s="106" t="str">
        <f>IF('03.Muestra'!$D$45=0,"", IF(COUNTIF('P1.Perceptible'!$E513:$E547,"ERR")&gt;0,"ERROR",      IF(COUNTIF(H60:H94,"N/T")&gt;0, "EN CURSO",         IF(COUNTIF(H60:H94,"N/D") &gt; 0,"EN CURSO",              IF('03.Muestra'!$D$45 &lt;&gt; COUNTIF(H60:H94,"&lt;&gt;")-COUNTBLANK(H60:H94),"EN CURSO",  IF('03.Muestra'!$D$45 = COUNTIF(H60:H94,"N/A"), "N/A",                   IF(COUNTIF(H60:H94,"Falla")&gt;('DATA - Oculta'!$C$25*((COUNTIF(H60:H94,"Pasa")+COUNTIF(H60:H94,"Falla")))),                 "NO CONFORME","CONFORME")))))))</f>
        <v>CONFORME</v>
      </c>
      <c r="I95" s="106" t="str">
        <f>IF('03.Muestra'!$D$45=0,"", IF(COUNTIF('P1.Perceptible'!$E551:$E585,"ERR")&gt;0,"ERROR",      IF(COUNTIF(I60:I94,"N/T")&gt;0, "EN CURSO",         IF(COUNTIF(I60:I94,"N/D") &gt; 0,"EN CURSO",              IF('03.Muestra'!$D$45 &lt;&gt; COUNTIF(I60:I94,"&lt;&gt;")-COUNTBLANK(I60:I94),"EN CURSO",  IF('03.Muestra'!$D$45 = COUNTIF(I60:I94,"N/A"), "N/A",                   IF(COUNTIF(I60:I94,"Falla")&gt;('DATA - Oculta'!$C$25*((COUNTIF(I60:I94,"Pasa")+COUNTIF(I60:I94,"Falla")))),                 "NO CONFORME","CONFORME")))))))</f>
        <v>CONFORME</v>
      </c>
      <c r="J95" s="106" t="str">
        <f>IF('03.Muestra'!$D$45=0,"", IF(COUNTIF('P1.Perceptible'!$E589:$E623,"ERR")&gt;0,"ERROR",      IF(COUNTIF(J60:J94,"N/T")&gt;0, "EN CURSO",         IF(COUNTIF(J60:J94,"N/D") &gt; 0,"EN CURSO",              IF('03.Muestra'!$D$45 &lt;&gt; COUNTIF(J60:J94,"&lt;&gt;")-COUNTBLANK(J60:J94),"EN CURSO",  IF('03.Muestra'!$D$45 = COUNTIF(J60:J94,"N/A"), "N/A",                   IF(COUNTIF(J60:J94,"Falla")&gt;('DATA - Oculta'!$C$25*((COUNTIF(J60:J94,"Pasa")+COUNTIF(J60:J94,"Falla")))),                 "NO CONFORME","CONFORME")))))))</f>
        <v>N/A</v>
      </c>
      <c r="K95" s="106" t="str">
        <f>IF('03.Muestra'!$D$45=0,"", IF(COUNTIF('P1.Perceptible'!$E627:$E661,"ERR")&gt;0,"ERROR",      IF(COUNTIF(K60:K94,"N/T")&gt;0, "EN CURSO",         IF(COUNTIF(K60:K94,"N/D") &gt; 0,"EN CURSO",              IF('03.Muestra'!$D$45 &lt;&gt; COUNTIF(K60:K94,"&lt;&gt;")-COUNTBLANK(K60:K94),"EN CURSO",  IF('03.Muestra'!$D$45 = COUNTIF(K60:K94,"N/A"), "N/A",                   IF(COUNTIF(K60:K94,"Falla")&gt;('DATA - Oculta'!$C$25*((COUNTIF(K60:K94,"Pasa")+COUNTIF(K60:K94,"Falla")))),                 "NO CONFORME","CONFORME")))))))</f>
        <v>CONFORME</v>
      </c>
      <c r="L95" s="106" t="str">
        <f>IF('03.Muestra'!$D$45=0,"", IF(COUNTIF('P1.Perceptible'!$E665:$E699,"ERR")&gt;0,"ERROR",      IF(COUNTIF(L60:L94,"N/T")&gt;0, "EN CURSO",         IF(COUNTIF(L60:L94,"N/D") &gt; 0,"EN CURSO",              IF('03.Muestra'!$D$45 &lt;&gt; COUNTIF(L60:L94,"&lt;&gt;")-COUNTBLANK(L60:L94),"EN CURSO",  IF('03.Muestra'!$D$45 = COUNTIF(L60:L94,"N/A"), "N/A",                   IF(COUNTIF(L60:L94,"Falla")&gt;('DATA - Oculta'!$C$25*((COUNTIF(L60:L94,"Pasa")+COUNTIF(L60:L94,"Falla")))),                 "NO CONFORME","CONFORME")))))))</f>
        <v>CONFORME</v>
      </c>
      <c r="M95" s="106" t="str">
        <f>IF('03.Muestra'!$D$45=0,"", IF(COUNTIF('P1.Perceptible'!$E703:$E737,"ERR")&gt;0,"ERROR",      IF(COUNTIF(M60:M94,"N/T")&gt;0, "EN CURSO",         IF(COUNTIF(M60:M94,"N/D") &gt; 0,"EN CURSO",              IF('03.Muestra'!$D$45 &lt;&gt; COUNTIF(M60:M94,"&lt;&gt;")-COUNTBLANK(M60:M94),"EN CURSO",  IF('03.Muestra'!$D$45 = COUNTIF(M60:M94,"N/A"), "N/A",                   IF(COUNTIF(M60:M94,"Falla")&gt;('DATA - Oculta'!$C$25*((COUNTIF(M60:M94,"Pasa")+COUNTIF(M60:M94,"Falla")))),                 "NO CONFORME","CONFORME")))))))</f>
        <v>CONFORME</v>
      </c>
      <c r="N95" s="106" t="str">
        <f>IF('03.Muestra'!$D$45=0,"", IF(COUNTIF('P1.Perceptible'!$E741:$E775,"ERR")&gt;0,"ERROR",      IF(COUNTIF(N60:N94,"N/T")&gt;0, "EN CURSO",         IF(COUNTIF(N60:N94,"N/D") &gt; 0,"EN CURSO",              IF('03.Muestra'!$D$45 &lt;&gt; COUNTIF(N60:N94,"&lt;&gt;")-COUNTBLANK(N60:N94),"EN CURSO",  IF('03.Muestra'!$D$45 = COUNTIF(N60:N94,"N/A"), "N/A",                   IF(COUNTIF(N60:N94,"Falla")&gt;('DATA - Oculta'!$C$25*((COUNTIF(N60:N94,"Pasa")+COUNTIF(N60:N94,"Falla")))),                 "NO CONFORME","CONFORME")))))))</f>
        <v>N/A</v>
      </c>
      <c r="O95" s="106" t="str">
        <f>IF('03.Muestra'!$D$45=0,"", IF(COUNTIF('P2.Operable'!$E399:$E433,"ERR")&gt;0,"ERROR",      IF(COUNTIF(O60:O94,"N/T")&gt;0, "EN CURSO",         IF(COUNTIF(O60:O94,"N/D") &gt; 0,"EN CURSO",              IF('03.Muestra'!$D$45 &lt;&gt; COUNTIF(O60:O94,"&lt;&gt;")-COUNTBLANK(O60:O94),"EN CURSO",  IF('03.Muestra'!$D$45 = COUNTIF(O60:O94,"N/A"), "N/A",                   IF(COUNTIF(O60:O94,"Falla")&gt;('DATA - Oculta'!$C$25*((COUNTIF(O60:O94,"Pasa")+COUNTIF(O60:O94,"Falla")))),                 "NO CONFORME","CONFORME")))))))</f>
        <v>CONFORME</v>
      </c>
      <c r="P95" s="106" t="str">
        <f>IF('03.Muestra'!$D$45=0,"", IF(COUNTIF('P2.Operable'!$E437:$E471,"ERR")&gt;0,"ERROR",      IF(COUNTIF(P60:P94,"N/T")&gt;0, "EN CURSO",         IF(COUNTIF(P60:P94,"N/D") &gt; 0,"EN CURSO",              IF('03.Muestra'!$D$45 &lt;&gt; COUNTIF(P60:P94,"&lt;&gt;")-COUNTBLANK(P60:P94),"EN CURSO",  IF('03.Muestra'!$D$45 = COUNTIF(P60:P94,"N/A"), "N/A",                   IF(COUNTIF(P60:P94,"Falla")&gt;('DATA - Oculta'!$C$25*((COUNTIF(P60:P94,"Pasa")+COUNTIF(P60:P94,"Falla")))),                 "NO CONFORME","CONFORME")))))))</f>
        <v>CONFORME</v>
      </c>
      <c r="Q95" s="106" t="str">
        <f>IF('03.Muestra'!$D$45=0,"", IF(COUNTIF('P2.Operable'!$E475:$E509,"ERR")&gt;0,"ERROR",      IF(COUNTIF(Q60:Q94,"N/T")&gt;0, "EN CURSO",         IF(COUNTIF(Q60:Q94,"N/D") &gt; 0,"EN CURSO",              IF('03.Muestra'!$D$45 &lt;&gt; COUNTIF(Q60:Q94,"&lt;&gt;")-COUNTBLANK(Q60:Q94),"EN CURSO",  IF('03.Muestra'!$D$45 = COUNTIF(Q60:Q94,"N/A"), "N/A",                   IF(COUNTIF(Q60:Q94,"Falla")&gt;('DATA - Oculta'!$C$25*((COUNTIF(Q60:Q94,"Pasa")+COUNTIF(Q60:Q94,"Falla")))),                 "NO CONFORME","CONFORME")))))))</f>
        <v>CONFORME</v>
      </c>
      <c r="R95" s="106" t="str">
        <f>IF('03.Muestra'!$D$45=0,"", IF(COUNTIF('P3.Comprensible'!$E57:$E91,"ERR")&gt;0,"ERROR",      IF(COUNTIF(R60:R94,"N/T")&gt;0, "EN CURSO",         IF(COUNTIF(R60:R94,"N/D") &gt; 0,"EN CURSO",              IF('03.Muestra'!$D$45 &lt;&gt; COUNTIF(R60:R94,"&lt;&gt;")-COUNTBLANK(R60:R94),"EN CURSO",  IF('03.Muestra'!$D$45 = COUNTIF(R60:R94,"N/A"), "N/A",                   IF(COUNTIF(R60:R94,"Falla")&gt;('DATA - Oculta'!$C$25*((COUNTIF(R60:R94,"Pasa")+COUNTIF(R60:R94,"Falla")))),                 "NO CONFORME","CONFORME")))))))</f>
        <v>N/A</v>
      </c>
      <c r="S95" s="106" t="str">
        <f>IF('03.Muestra'!$D$45=0,"", IF(COUNTIF('P3.Comprensible'!$E171:$E205,"ERR")&gt;0,"ERROR",      IF(COUNTIF(S60:S94,"N/T")&gt;0, "EN CURSO",         IF(COUNTIF(S60:S94,"N/D") &gt; 0,"EN CURSO",              IF('03.Muestra'!$D$45 &lt;&gt; COUNTIF(S60:S94,"&lt;&gt;")-COUNTBLANK(S60:S94),"EN CURSO",  IF('03.Muestra'!$D$45 = COUNTIF(S60:S94,"N/A"), "N/A",                   IF(COUNTIF(S60:S94,"Falla")&gt;('DATA - Oculta'!$C$25*((COUNTIF(S60:S94,"Pasa")+COUNTIF(S60:S94,"Falla")))),                 "NO CONFORME","CONFORME")))))))</f>
        <v>CONFORME</v>
      </c>
      <c r="T95" s="106" t="str">
        <f>IF('03.Muestra'!$D$45=0,"", IF(COUNTIF('P3.Comprensible'!$E209:$E243,"ERR")&gt;0,"ERROR",      IF(COUNTIF(T60:T94,"N/T")&gt;0, "EN CURSO",         IF(COUNTIF(T60:T94,"N/D") &gt; 0,"EN CURSO",              IF('03.Muestra'!$D$45 &lt;&gt; COUNTIF(T60:T94,"&lt;&gt;")-COUNTBLANK(T60:T94),"EN CURSO",  IF('03.Muestra'!$D$45 = COUNTIF(T60:T94,"N/A"), "N/A",                   IF(COUNTIF(T60:T94,"Falla")&gt;('DATA - Oculta'!$C$25*((COUNTIF(T60:T94,"Pasa")+COUNTIF(T60:T94,"Falla")))),                 "NO CONFORME","CONFORME")))))))</f>
        <v>CONFORME</v>
      </c>
      <c r="U95" s="106" t="str">
        <f>IF('03.Muestra'!$D$45=0,"", IF(COUNTIF('P3.Comprensible'!$E323:$E357,"ERR")&gt;0,"ERROR",      IF(COUNTIF(U60:U94,"N/T")&gt;0, "EN CURSO",         IF(COUNTIF(U60:U94,"N/D") &gt; 0,"EN CURSO",              IF('03.Muestra'!$D$45 &lt;&gt; COUNTIF(U60:U94,"&lt;&gt;")-COUNTBLANK(U60:U94),"EN CURSO",  IF('03.Muestra'!$D$45 = COUNTIF(U60:U94,"N/A"), "N/A",                   IF(COUNTIF(U60:U94,"Falla")&gt;('DATA - Oculta'!$C$25*((COUNTIF(U60:U94,"Pasa")+COUNTIF(U60:U94,"Falla")))),                 "NO CONFORME","CONFORME")))))))</f>
        <v>N/A</v>
      </c>
      <c r="V95" s="106" t="str">
        <f>IF('03.Muestra'!$D$45=0,"", IF(COUNTIF('P3.Comprensible'!$E361:$E395,"ERR")&gt;0,"ERROR",      IF(COUNTIF(V60:V94,"N/T")&gt;0, "EN CURSO",         IF(COUNTIF(V60:V94,"N/D") &gt; 0,"EN CURSO",              IF('03.Muestra'!$D$45 &lt;&gt; COUNTIF(V60:V94,"&lt;&gt;")-COUNTBLANK(V60:V94),"EN CURSO",  IF('03.Muestra'!$D$45 = COUNTIF(V60:V94,"N/A"), "N/A",                   IF(COUNTIF(V60:V94,"Falla")&gt;('DATA - Oculta'!$C$25*((COUNTIF(V60:V94,"Pasa")+COUNTIF(V60:V94,"Falla")))),                 "NO CONFORME","CONFORME")))))))</f>
        <v>N/A</v>
      </c>
      <c r="W95" s="106" t="str">
        <f>IF('03.Muestra'!$D$45=0,"", IF(COUNTIF('P4.Robusto'!$E95:$E129,"ERR")&gt;0,"ERROR",      IF(COUNTIF(W60:W94,"N/T")&gt;0, "EN CURSO",         IF(COUNTIF(W60:W94,"N/D") &gt; 0,"EN CURSO",              IF('03.Muestra'!$D$45 &lt;&gt; COUNTIF(W60:W94,"&lt;&gt;")-COUNTBLANK(W60:W94),"EN CURSO",  IF('03.Muestra'!$D$45 = COUNTIF(W60:W94,"N/A"), "N/A",                   IF(COUNTIF(W60:W94,"Falla")&gt;('DATA - Oculta'!$C$25*((COUNTIF(W60:W94,"Pasa")+COUNTIF(W60:W94,"Falla")))),                 "NO CONFORME","CONFORME")))))))</f>
        <v>N/A</v>
      </c>
      <c r="X95" s="38"/>
      <c r="Y95" s="38"/>
      <c r="Z95" s="38"/>
      <c r="AA95" s="38"/>
      <c r="AB95" s="38"/>
      <c r="AC95" s="38"/>
      <c r="AD95" s="38"/>
      <c r="AE95" s="38"/>
      <c r="AF95" s="38"/>
      <c r="AG95" s="38"/>
      <c r="AH95" s="38"/>
      <c r="AI95" s="38"/>
      <c r="AJ95" s="38"/>
      <c r="AK95" s="38"/>
    </row>
    <row r="96" spans="1:37">
      <c r="A96" s="38"/>
      <c r="B96" s="39"/>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row>
    <row r="97" spans="1:37">
      <c r="A97" s="38"/>
      <c r="B97" s="39"/>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row>
    <row r="98" spans="1:37">
      <c r="A98" s="38"/>
      <c r="B98" s="39"/>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row>
    <row r="99" spans="1:37">
      <c r="A99" s="38"/>
      <c r="B99" s="39"/>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row>
    <row r="100" spans="1:37">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row>
    <row r="101" spans="1:37">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row>
    <row r="102" spans="1:37">
      <c r="A102" s="38"/>
      <c r="B102" s="38"/>
      <c r="C102" s="38"/>
      <c r="D102" s="38"/>
      <c r="E102" s="38"/>
      <c r="F102" s="39"/>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row>
    <row r="103" spans="1:37">
      <c r="A103" s="38"/>
      <c r="B103" s="38"/>
      <c r="C103" s="38"/>
      <c r="D103" s="38"/>
      <c r="E103" s="38"/>
      <c r="F103" s="39"/>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row>
    <row r="104" spans="1:37">
      <c r="A104" s="38"/>
      <c r="B104" s="38"/>
      <c r="C104" s="38"/>
      <c r="D104" s="38"/>
      <c r="E104" s="38"/>
      <c r="F104" s="39"/>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row>
    <row r="105" spans="1:37">
      <c r="A105" s="38"/>
      <c r="B105" s="38"/>
      <c r="C105" s="38"/>
      <c r="D105" s="38"/>
      <c r="E105" s="38"/>
      <c r="F105" s="39"/>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row>
    <row r="106" spans="1:37">
      <c r="A106" s="38"/>
      <c r="B106" s="38"/>
      <c r="C106" s="38"/>
      <c r="D106" s="38"/>
      <c r="E106" s="38"/>
      <c r="F106" s="39"/>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row>
    <row r="107" spans="1:37">
      <c r="A107" s="38"/>
      <c r="B107" s="38"/>
      <c r="C107" s="38"/>
      <c r="D107" s="38"/>
      <c r="E107" s="38"/>
      <c r="F107" s="39"/>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row>
    <row r="108" spans="1:37">
      <c r="A108" s="38"/>
      <c r="B108" s="38"/>
      <c r="C108" s="38"/>
      <c r="D108" s="38"/>
      <c r="E108" s="38"/>
      <c r="F108" s="39"/>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row>
    <row r="109" spans="1:37">
      <c r="A109" s="38"/>
      <c r="B109" s="38"/>
      <c r="C109" s="38"/>
      <c r="D109" s="38"/>
      <c r="E109" s="38"/>
      <c r="F109" s="39"/>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row>
    <row r="110" spans="1:37">
      <c r="A110" s="38"/>
      <c r="B110" s="38"/>
      <c r="C110" s="38"/>
      <c r="D110" s="38"/>
      <c r="E110" s="38"/>
      <c r="F110" s="39"/>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row>
    <row r="111" spans="1:37">
      <c r="A111" s="38"/>
      <c r="B111" s="38"/>
      <c r="C111" s="38"/>
      <c r="D111" s="38"/>
      <c r="E111" s="38"/>
      <c r="F111" s="39"/>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row>
    <row r="112" spans="1:37">
      <c r="A112" s="38"/>
      <c r="B112" s="38"/>
      <c r="C112" s="38"/>
      <c r="D112" s="38"/>
      <c r="E112" s="38"/>
      <c r="F112" s="39"/>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row>
    <row r="113" spans="1:37">
      <c r="A113" s="38"/>
      <c r="B113" s="38"/>
      <c r="C113" s="38"/>
      <c r="D113" s="38"/>
      <c r="E113" s="38"/>
      <c r="F113" s="39"/>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row>
    <row r="114" spans="1:37">
      <c r="A114" s="38"/>
      <c r="B114" s="38"/>
      <c r="C114" s="38"/>
      <c r="D114" s="38"/>
      <c r="E114" s="38"/>
      <c r="F114" s="39"/>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row>
    <row r="115" spans="1:37">
      <c r="A115" s="38"/>
      <c r="B115" s="38"/>
      <c r="C115" s="38"/>
      <c r="D115" s="38"/>
      <c r="E115" s="38"/>
      <c r="F115" s="39"/>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row>
    <row r="116" spans="1:37">
      <c r="A116" s="38"/>
      <c r="B116" s="38"/>
      <c r="C116" s="38"/>
      <c r="D116" s="38"/>
      <c r="E116" s="38"/>
      <c r="F116" s="39"/>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row>
    <row r="117" spans="1:37">
      <c r="B117" s="14"/>
      <c r="F117" s="128"/>
    </row>
    <row r="118" spans="1:37">
      <c r="B118" s="14"/>
      <c r="F118" s="128"/>
    </row>
    <row r="119" spans="1:37">
      <c r="B119" s="14"/>
      <c r="F119" s="128"/>
    </row>
    <row r="120" spans="1:37">
      <c r="B120" s="14"/>
      <c r="F120" s="128"/>
    </row>
    <row r="121" spans="1:37">
      <c r="B121" s="14"/>
      <c r="F121" s="128"/>
    </row>
    <row r="122" spans="1:37">
      <c r="F122" s="128"/>
    </row>
    <row r="123" spans="1:37">
      <c r="F123" s="128"/>
    </row>
  </sheetData>
  <sheetProtection password="DC4E" sheet="1" objects="1" scenarios="1"/>
  <mergeCells count="8">
    <mergeCell ref="E13:H13"/>
    <mergeCell ref="E14:H14"/>
    <mergeCell ref="B10:C10"/>
    <mergeCell ref="J6:L6"/>
    <mergeCell ref="N6:P6"/>
    <mergeCell ref="B7:C7"/>
    <mergeCell ref="B8:C8"/>
    <mergeCell ref="B9:C9"/>
  </mergeCells>
  <conditionalFormatting sqref="AF19:AG19 D60:W94 D19:AE19 D20:AG53">
    <cfRule type="cellIs" dxfId="10" priority="2" operator="equal">
      <formula>"Pasa"</formula>
    </cfRule>
    <cfRule type="cellIs" dxfId="9" priority="3" operator="equal">
      <formula>"Falla"</formula>
    </cfRule>
    <cfRule type="cellIs" dxfId="8" priority="4" operator="equal">
      <formula>"N/A"</formula>
    </cfRule>
    <cfRule type="cellIs" dxfId="7" priority="5" operator="equal">
      <formula>"N/T"</formula>
    </cfRule>
    <cfRule type="cellIs" dxfId="6" priority="6" operator="equal">
      <formula>"N/D"</formula>
    </cfRule>
  </conditionalFormatting>
  <conditionalFormatting sqref="D54:AG54 D95:W95">
    <cfRule type="cellIs" dxfId="5" priority="7" operator="equal">
      <formula>"CONFORME"</formula>
    </cfRule>
    <cfRule type="cellIs" dxfId="4" priority="8" operator="equal">
      <formula>"NO CONFORME"</formula>
    </cfRule>
    <cfRule type="cellIs" dxfId="3" priority="9" operator="equal">
      <formula>"ERROR"</formula>
    </cfRule>
    <cfRule type="cellIs" dxfId="2" priority="10" operator="equal">
      <formula>"N/A"</formula>
    </cfRule>
  </conditionalFormatting>
  <conditionalFormatting sqref="AH19">
    <cfRule type="cellIs" dxfId="1" priority="11" operator="equal">
      <formula>"FALLA"</formula>
    </cfRule>
    <cfRule type="cellIs" dxfId="0" priority="12"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dvancedVersioningLimit xmlns="921571d5-3833-4eca-ab37-b93b1002fb53" xsi:nil="true"/>
    <LockedVersions xmlns="921571d5-3833-4eca-ab37-b93b1002fb53" xsi:nil="true"/>
    <_dlc_DocId xmlns="6b44be04-4f4f-4ad5-8583-fc6cfe787cfe">P7YSZEP7SPDX-88180682-561</_dlc_DocId>
    <_dlc_DocIdUrl xmlns="6b44be04-4f4f-4ad5-8583-fc6cfe787cfe">
      <Url>https://sp2013.myatos.net/si/IB/CO/PROYECTOS/_layouts/15/DocIdRedir.aspx?ID=P7YSZEP7SPDX-88180682-561</Url>
      <Description>P7YSZEP7SPDX-88180682-561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4BFA12A4E80B4687BAF11563BCBF48" ma:contentTypeVersion="2" ma:contentTypeDescription="Create a new document." ma:contentTypeScope="" ma:versionID="b2dfe5383576aadd37a0fef180aa78dc">
  <xsd:schema xmlns:xsd="http://www.w3.org/2001/XMLSchema" xmlns:xs="http://www.w3.org/2001/XMLSchema" xmlns:p="http://schemas.microsoft.com/office/2006/metadata/properties" xmlns:ns2="6b44be04-4f4f-4ad5-8583-fc6cfe787cfe" xmlns:ns3="921571d5-3833-4eca-ab37-b93b1002fb53" targetNamespace="http://schemas.microsoft.com/office/2006/metadata/properties" ma:root="true" ma:fieldsID="ed1e8c51da48dfc05aa331fc9bd17d0d" ns2:_="" ns3:_="">
    <xsd:import namespace="6b44be04-4f4f-4ad5-8583-fc6cfe787cfe"/>
    <xsd:import namespace="921571d5-3833-4eca-ab37-b93b1002fb53"/>
    <xsd:element name="properties">
      <xsd:complexType>
        <xsd:sequence>
          <xsd:element name="documentManagement">
            <xsd:complexType>
              <xsd:all>
                <xsd:element ref="ns2:_dlc_DocId" minOccurs="0"/>
                <xsd:element ref="ns2:_dlc_DocIdUrl" minOccurs="0"/>
                <xsd:element ref="ns2:_dlc_DocIdPersistId" minOccurs="0"/>
                <xsd:element ref="ns3:AdvancedVersioningLimit" minOccurs="0"/>
                <xsd:element ref="ns3:Locked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4be04-4f4f-4ad5-8583-fc6cfe787c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21571d5-3833-4eca-ab37-b93b1002fb53" elementFormDefault="qualified">
    <xsd:import namespace="http://schemas.microsoft.com/office/2006/documentManagement/types"/>
    <xsd:import namespace="http://schemas.microsoft.com/office/infopath/2007/PartnerControls"/>
    <xsd:element name="AdvancedVersioningLimit" ma:index="11" nillable="true" ma:displayName="AdvancedVersioningLimit" ma:hidden="true" ma:internalName="AdvancedVersioningLimit">
      <xsd:simpleType>
        <xsd:restriction base="dms:Text"/>
      </xsd:simpleType>
    </xsd:element>
    <xsd:element name="LockedVersions" ma:index="12" nillable="true" ma:displayName="LockedVersions" ma:hidden="true" ma:internalName="LockedVersion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06BA34-CEEC-46EC-938E-D225B0990E96}">
  <ds:schemaRefs>
    <ds:schemaRef ds:uri="http://purl.org/dc/elements/1.1/"/>
    <ds:schemaRef ds:uri="http://schemas.microsoft.com/office/2006/metadata/properties"/>
    <ds:schemaRef ds:uri="6b44be04-4f4f-4ad5-8583-fc6cfe787cf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1571d5-3833-4eca-ab37-b93b1002fb53"/>
    <ds:schemaRef ds:uri="http://www.w3.org/XML/1998/namespace"/>
    <ds:schemaRef ds:uri="http://purl.org/dc/dcmitype/"/>
  </ds:schemaRefs>
</ds:datastoreItem>
</file>

<file path=customXml/itemProps2.xml><?xml version="1.0" encoding="utf-8"?>
<ds:datastoreItem xmlns:ds="http://schemas.openxmlformats.org/officeDocument/2006/customXml" ds:itemID="{155FB778-8343-4C82-AB62-F6D9EC86A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4be04-4f4f-4ad5-8583-fc6cfe787cfe"/>
    <ds:schemaRef ds:uri="921571d5-3833-4eca-ab37-b93b1002fb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19AAD-8367-46D7-AC9B-21F2B5A47451}">
  <ds:schemaRefs>
    <ds:schemaRef ds:uri="http://schemas.microsoft.com/sharepoint/events"/>
  </ds:schemaRefs>
</ds:datastoreItem>
</file>

<file path=customXml/itemProps4.xml><?xml version="1.0" encoding="utf-8"?>
<ds:datastoreItem xmlns:ds="http://schemas.openxmlformats.org/officeDocument/2006/customXml" ds:itemID="{D0C84FE1-BF65-4B8B-927C-D6EE425127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00.Info</vt:lpstr>
      <vt:lpstr>01.Definición de ámbito</vt:lpstr>
      <vt:lpstr>02.Tecnologías</vt:lpstr>
      <vt:lpstr>03.Muestra</vt:lpstr>
      <vt:lpstr>P1.Perceptible</vt:lpstr>
      <vt:lpstr>P2.Operable</vt:lpstr>
      <vt:lpstr>P3.Comprensible</vt:lpstr>
      <vt:lpstr>P4.Robusto</vt:lpstr>
      <vt:lpstr>RESULTADOS</vt:lpstr>
      <vt:lpstr>DATA - Oculta</vt:lpstr>
      <vt:lpstr>Para BD+DWH - Oculta</vt:lpstr>
      <vt:lpstr>Change Log</vt:lpstr>
      <vt:lpstr>DatosBD - Oculta</vt:lpstr>
      <vt:lpstr>RESULTADOS!Área_de_impresión</vt:lpstr>
      <vt:lpstr>celdasP1</vt:lpstr>
      <vt:lpstr>celdasP2</vt:lpstr>
      <vt:lpstr>celdasP3</vt:lpstr>
      <vt:lpstr>CeldasP4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LUBIAN ESPINOSA</dc:creator>
  <cp:lastModifiedBy>RASERO LOPEZ, MACARENA</cp:lastModifiedBy>
  <cp:revision>109</cp:revision>
  <cp:lastPrinted>2020-09-14T10:56:43Z</cp:lastPrinted>
  <dcterms:created xsi:type="dcterms:W3CDTF">2020-03-26T13:14:48Z</dcterms:created>
  <dcterms:modified xsi:type="dcterms:W3CDTF">2026-06-30T10:48:06Z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2021-05-27T07:11:35Z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ceca3bb2-0c46-479c-838e-68ed7b99e627</vt:lpwstr>
  </property>
  <property fmtid="{D5CDD505-2E9C-101B-9397-08002B2CF9AE}" pid="8" name="MSIP_Label_e463cba9-5f6c-478d-9329-7b2295e4e8ed_ContentBits">
    <vt:lpwstr>0</vt:lpwstr>
  </property>
  <property fmtid="{D5CDD505-2E9C-101B-9397-08002B2CF9AE}" pid="9" name="ContentTypeId">
    <vt:lpwstr>0x0101009B4BFA12A4E80B4687BAF11563BCBF48</vt:lpwstr>
  </property>
  <property fmtid="{D5CDD505-2E9C-101B-9397-08002B2CF9AE}" pid="10" name="_dlc_DocIdItemGuid">
    <vt:lpwstr>7253cf5e-9b74-4abd-a8bc-a2e937060191</vt:lpwstr>
  </property>
</Properties>
</file>